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理感堂/RPA書籍/素材/PAD_Excel/"/>
    </mc:Choice>
  </mc:AlternateContent>
  <xr:revisionPtr revIDLastSave="1" documentId="13_ncr:1_{52BC3867-2EF1-465D-A36F-8559B5D1F8EF}" xr6:coauthVersionLast="47" xr6:coauthVersionMax="47" xr10:uidLastSave="{97EA979C-31E2-4DD9-8A30-C6C9547BBF48}"/>
  <bookViews>
    <workbookView xWindow="15240" yWindow="-120" windowWidth="29040" windowHeight="15720" activeTab="3" xr2:uid="{25A67333-884C-4F67-A963-EDBE225E6216}"/>
  </bookViews>
  <sheets>
    <sheet name="売上報告書" sheetId="2" r:id="rId1"/>
    <sheet name="売上一覧" sheetId="3" r:id="rId2"/>
    <sheet name="商品価格表" sheetId="1" r:id="rId3"/>
    <sheet name="販売先" sheetId="4" r:id="rId4"/>
  </sheets>
  <definedNames>
    <definedName name="_xlchart.v1.0" hidden="1">売上報告書!$A$6:$A$10</definedName>
    <definedName name="_xlchart.v1.1" hidden="1">売上報告書!$B$5</definedName>
    <definedName name="_xlchart.v1.2" hidden="1">売上報告書!$B$6:$B$10</definedName>
    <definedName name="_xlchart.v1.3" hidden="1">売上報告書!$A$16:$A$24</definedName>
    <definedName name="_xlchart.v1.4" hidden="1">売上報告書!$B$15</definedName>
    <definedName name="_xlchart.v1.5" hidden="1">売上報告書!$B$16:$B$24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4" l="1"/>
  <c r="L2" i="3"/>
  <c r="E2" i="1"/>
  <c r="A1" i="2"/>
  <c r="I2" i="3"/>
  <c r="I3" i="3"/>
  <c r="I4" i="3"/>
  <c r="I5" i="3"/>
  <c r="I6" i="3"/>
  <c r="H2" i="3"/>
  <c r="H3" i="3"/>
  <c r="H4" i="3"/>
  <c r="H5" i="3"/>
  <c r="H6" i="3"/>
  <c r="F2" i="3"/>
  <c r="G2" i="3" s="1"/>
  <c r="F3" i="3"/>
  <c r="G3" i="3" s="1"/>
  <c r="F4" i="3"/>
  <c r="G4" i="3" s="1"/>
  <c r="J4" i="3" s="1"/>
  <c r="F5" i="3"/>
  <c r="G5" i="3" s="1"/>
  <c r="F6" i="3"/>
  <c r="G6" i="3" s="1"/>
  <c r="E2" i="3"/>
  <c r="E3" i="3"/>
  <c r="E4" i="3"/>
  <c r="E5" i="3"/>
  <c r="E6" i="3"/>
  <c r="J2" i="3" l="1"/>
  <c r="J3" i="3"/>
  <c r="B24" i="2"/>
  <c r="B21" i="2"/>
  <c r="B22" i="2"/>
  <c r="B23" i="2"/>
  <c r="B18" i="2"/>
  <c r="J5" i="3"/>
  <c r="B10" i="2"/>
  <c r="J6" i="3"/>
  <c r="B16" i="2" s="1"/>
  <c r="B9" i="2"/>
  <c r="B19" i="2" l="1"/>
  <c r="B7" i="2"/>
  <c r="B20" i="2"/>
  <c r="B17" i="2"/>
  <c r="B6" i="2"/>
  <c r="B8" i="2"/>
</calcChain>
</file>

<file path=xl/sharedStrings.xml><?xml version="1.0" encoding="utf-8"?>
<sst xmlns="http://schemas.openxmlformats.org/spreadsheetml/2006/main" count="77" uniqueCount="59">
  <si>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</si>
  <si>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</si>
  <si>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商品単価</t>
    <rPh sb="0" eb="4">
      <t>ショウヒンタンカ</t>
    </rPh>
    <phoneticPr fontId="4"/>
  </si>
  <si>
    <t>T001</t>
    <phoneticPr fontId="4"/>
  </si>
  <si>
    <t>T002</t>
  </si>
  <si>
    <t>T003</t>
  </si>
  <si>
    <t>T004</t>
  </si>
  <si>
    <t>C002</t>
  </si>
  <si>
    <t>C003</t>
  </si>
  <si>
    <t>C004</t>
  </si>
  <si>
    <t>C005</t>
  </si>
  <si>
    <t>マーキュリー</t>
  </si>
  <si>
    <t>マーキュリー</t>
    <phoneticPr fontId="4"/>
  </si>
  <si>
    <t>ヴィーナス</t>
  </si>
  <si>
    <t>ヴィーナス</t>
    <phoneticPr fontId="4"/>
  </si>
  <si>
    <t>アース</t>
  </si>
  <si>
    <t>アース</t>
    <phoneticPr fontId="4"/>
  </si>
  <si>
    <t>マーズ</t>
  </si>
  <si>
    <t>マーズ</t>
    <phoneticPr fontId="4"/>
  </si>
  <si>
    <t>サターン</t>
  </si>
  <si>
    <t>サターン</t>
    <phoneticPr fontId="4"/>
  </si>
  <si>
    <t>ジュピター</t>
  </si>
  <si>
    <t>ジュピター</t>
    <phoneticPr fontId="4"/>
  </si>
  <si>
    <t>A001</t>
  </si>
  <si>
    <t>A001</t>
    <phoneticPr fontId="4"/>
  </si>
  <si>
    <t>サン</t>
  </si>
  <si>
    <t>サン</t>
    <phoneticPr fontId="4"/>
  </si>
  <si>
    <t>ネプチューン</t>
  </si>
  <si>
    <t>ネプチューン</t>
    <phoneticPr fontId="4"/>
  </si>
  <si>
    <t>ウラヌス</t>
  </si>
  <si>
    <t>ウラヌス</t>
    <phoneticPr fontId="4"/>
  </si>
  <si>
    <t>個数</t>
    <rPh sb="0" eb="2">
      <t>コスウ</t>
    </rPh>
    <phoneticPr fontId="4"/>
  </si>
  <si>
    <t>販売商品</t>
    <rPh sb="0" eb="2">
      <t>ハンバイ</t>
    </rPh>
    <rPh sb="2" eb="4">
      <t>ショウヒン</t>
    </rPh>
    <phoneticPr fontId="4"/>
  </si>
  <si>
    <t>販売日</t>
    <rPh sb="0" eb="3">
      <t>ハンバイビ</t>
    </rPh>
    <phoneticPr fontId="4"/>
  </si>
  <si>
    <t>販売先</t>
    <rPh sb="0" eb="3">
      <t>ハンバイサキ</t>
    </rPh>
    <phoneticPr fontId="4"/>
  </si>
  <si>
    <t>B01</t>
  </si>
  <si>
    <t>B01</t>
    <phoneticPr fontId="4"/>
  </si>
  <si>
    <t>B02</t>
  </si>
  <si>
    <t>B03</t>
  </si>
  <si>
    <t>B04</t>
  </si>
  <si>
    <t>B05</t>
  </si>
  <si>
    <t>商品数</t>
    <rPh sb="0" eb="3">
      <t>ショウヒンスウ</t>
    </rPh>
    <phoneticPr fontId="4"/>
  </si>
  <si>
    <t>計</t>
    <rPh sb="0" eb="1">
      <t>ケイ</t>
    </rPh>
    <phoneticPr fontId="4"/>
  </si>
  <si>
    <t>販売先コード</t>
    <rPh sb="0" eb="3">
      <t>ハンバイサキ</t>
    </rPh>
    <phoneticPr fontId="4"/>
  </si>
  <si>
    <t>販売先名</t>
    <rPh sb="0" eb="4">
      <t>ハンバイサキメイ</t>
    </rPh>
    <phoneticPr fontId="4"/>
  </si>
  <si>
    <t>割引率</t>
    <rPh sb="0" eb="3">
      <t>ワリビキリツ</t>
    </rPh>
    <phoneticPr fontId="4"/>
  </si>
  <si>
    <t>A商店</t>
    <rPh sb="1" eb="3">
      <t>ショウテン</t>
    </rPh>
    <phoneticPr fontId="4"/>
  </si>
  <si>
    <t>B販売</t>
    <rPh sb="1" eb="3">
      <t>ハンバイ</t>
    </rPh>
    <phoneticPr fontId="4"/>
  </si>
  <si>
    <t>C商事</t>
    <rPh sb="1" eb="3">
      <t>ショウジ</t>
    </rPh>
    <phoneticPr fontId="4"/>
  </si>
  <si>
    <t>Dシステム</t>
  </si>
  <si>
    <t>Dシステム</t>
    <phoneticPr fontId="4"/>
  </si>
  <si>
    <t>E工業</t>
    <rPh sb="1" eb="3">
      <t>コウギョウ</t>
    </rPh>
    <phoneticPr fontId="4"/>
  </si>
  <si>
    <t>販売先数</t>
    <rPh sb="0" eb="4">
      <t>ハンバイサキスウ</t>
    </rPh>
    <phoneticPr fontId="4"/>
  </si>
  <si>
    <t>販売先ごとの集計</t>
    <rPh sb="0" eb="3">
      <t>ハンバイサキ</t>
    </rPh>
    <rPh sb="6" eb="8">
      <t>シュウケイ</t>
    </rPh>
    <phoneticPr fontId="4"/>
  </si>
  <si>
    <t>割引後</t>
    <rPh sb="0" eb="3">
      <t>ワリビキゴ</t>
    </rPh>
    <phoneticPr fontId="4"/>
  </si>
  <si>
    <t>販売金額</t>
    <rPh sb="0" eb="4">
      <t>ハンバイキンガク</t>
    </rPh>
    <phoneticPr fontId="4"/>
  </si>
  <si>
    <t>販売商品ごとの集計</t>
    <rPh sb="0" eb="4">
      <t>ハンバイショウヒン</t>
    </rPh>
    <rPh sb="7" eb="9">
      <t>シュウケイ</t>
    </rPh>
    <phoneticPr fontId="4"/>
  </si>
  <si>
    <t>商品名</t>
    <rPh sb="0" eb="2">
      <t>ショウヒン</t>
    </rPh>
    <rPh sb="2" eb="3">
      <t>メイ</t>
    </rPh>
    <phoneticPr fontId="4"/>
  </si>
  <si>
    <t>登録数</t>
    <rPh sb="0" eb="3">
      <t>トウロクスウ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</si>
</sst>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theme="6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  <xf numFmtId="0" fontId="5" fillId="2" borderId="0" xfId="0" applyFont="1" applyFill="1">
      <alignment vertical="center"/>
    </xf>
    <xf numFmtId="9" fontId="0" fillId="0" borderId="0" xfId="0" applyNumberFormat="1">
      <alignment vertical="center"/>
    </xf>
    <xf numFmtId="0" fontId="5" fillId="3" borderId="0" xfId="0" applyFont="1" applyFill="1">
      <alignment vertical="center"/>
    </xf>
    <xf numFmtId="9" fontId="0" fillId="0" borderId="0" xfId="2" applyFont="1">
      <alignment vertical="center"/>
    </xf>
    <xf numFmtId="0" fontId="3" fillId="0" borderId="1" xfId="4">
      <alignment vertical="center"/>
    </xf>
    <xf numFmtId="0" fontId="3" fillId="0" borderId="2" xfId="4" applyBorder="1">
      <alignment vertical="center"/>
    </xf>
    <xf numFmtId="9" fontId="6" fillId="4" borderId="3" xfId="2" applyFont="1" applyFill="1" applyBorder="1">
      <alignment vertical="center"/>
    </xf>
    <xf numFmtId="0" fontId="2" fillId="0" borderId="0" xfId="3" applyAlignment="1">
      <alignment horizontal="center" vertical="center"/>
    </xf>
  </cellXfs>
  <cellStyles count="5">
    <cellStyle name="タイトル" xfId="3" builtinId="15"/>
    <cellStyle name="パーセント" xfId="2" builtinId="5"/>
    <cellStyle name="桁区切り" xfId="1" builtinId="6"/>
    <cellStyle name="見出し 1" xfId="4" builtinId="16"/>
    <cellStyle name="標準" xfId="0" builtinId="0"/>
  </cellStyles>
  <dxfs count="10">
    <dxf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6" formatCode="#,##0;[Red]\-#,##0"/>
    </dxf>
    <dxf>
      <numFmt numFmtId="6" formatCode="#,##0;[Red]\-#,##0"/>
    </dxf>
  </dxfs>
  <tableStyles count="1" defaultTableStyle="TableStyleMedium2" defaultPivotStyle="PivotStyleLight16">
    <tableStyle name="Invisible" pivot="0" table="0" count="0" xr9:uid="{E8C70A09-A759-4924-80EC-E7F52604863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ja-JP" alt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販売先ごとの</a:t>
            </a:r>
            <a:r>
              <a:rPr lang="en-US" altLang="ja-JP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ABC</a:t>
            </a:r>
            <a:r>
              <a:rPr lang="ja-JP" alt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分析</a:t>
            </a:r>
          </a:p>
        </cx:rich>
      </cx:tx>
    </cx:title>
    <cx:plotArea>
      <cx:plotAreaRegion>
        <cx:series layoutId="clusteredColumn" uniqueId="{84FEC569-81FF-4079-8033-924D5C780C46}">
          <cx:tx>
            <cx:txData>
              <cx:f>_xlchart.v1.1</cx:f>
              <cx:v>販売金額</cx:v>
            </cx:txData>
          </cx:tx>
          <cx:dataId val="0"/>
          <cx:layoutPr>
            <cx:aggregation/>
          </cx:layoutPr>
          <cx:axisId val="1"/>
        </cx:series>
        <cx:series layoutId="paretoLine" ownerIdx="0" uniqueId="{72845CF1-E2C3-4ACE-A3D2-2F8582D54829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 sz="1400"/>
            </a:pPr>
            <a:r>
              <a:rPr lang="ja-JP" altLang="en-US" sz="1400" b="0" i="0" baseline="0">
                <a:effectLst/>
              </a:rPr>
              <a:t>商品</a:t>
            </a:r>
            <a:r>
              <a:rPr lang="ja-JP" altLang="ja-JP" sz="1400" b="0" i="0" baseline="0">
                <a:effectLst/>
              </a:rPr>
              <a:t>ごとの</a:t>
            </a:r>
            <a:r>
              <a:rPr lang="en-US" altLang="ja-JP" sz="1400" b="0" i="0" baseline="0">
                <a:effectLst/>
              </a:rPr>
              <a:t>ABC</a:t>
            </a:r>
            <a:r>
              <a:rPr lang="ja-JP" altLang="ja-JP" sz="1400" b="0" i="0" baseline="0">
                <a:effectLst/>
              </a:rPr>
              <a:t>分析</a:t>
            </a:r>
            <a:endParaRPr lang="ja-JP" altLang="ja-JP" sz="1400">
              <a:effectLst/>
            </a:endParaRPr>
          </a:p>
        </cx:rich>
      </cx:tx>
    </cx:title>
    <cx:plotArea>
      <cx:plotAreaRegion>
        <cx:series layoutId="clusteredColumn" uniqueId="{FD637C0B-A013-4D20-9FF9-FD2B15A165BB}">
          <cx:tx>
            <cx:txData>
              <cx:f>_xlchart.v1.4</cx:f>
              <cx:v>販売金額</cx:v>
            </cx:txData>
          </cx:tx>
          <cx:dataId val="0"/>
          <cx:layoutPr>
            <cx:aggregation/>
          </cx:layoutPr>
          <cx:axisId val="1"/>
        </cx:series>
        <cx:series layoutId="paretoLine" ownerIdx="0" uniqueId="{BA8C3893-6250-4A77-A87F-243F02B43F7C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8</xdr:col>
      <xdr:colOff>0</xdr:colOff>
      <xdr:row>10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01277F1F-B09D-C3C3-945C-4170CB6DD1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14625" y="723900"/>
              <a:ext cx="3800475" cy="2895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3</xdr:col>
      <xdr:colOff>0</xdr:colOff>
      <xdr:row>12</xdr:row>
      <xdr:rowOff>0</xdr:rowOff>
    </xdr:from>
    <xdr:to>
      <xdr:col>8</xdr:col>
      <xdr:colOff>0</xdr:colOff>
      <xdr:row>24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グラフ 3">
              <a:extLst>
                <a:ext uri="{FF2B5EF4-FFF2-40B4-BE49-F238E27FC236}">
                  <a16:creationId xmlns:a16="http://schemas.microsoft.com/office/drawing/2014/main" id="{0A3DF82A-FCF6-2BDA-A3AB-EB86CC774DB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14625" y="4343400"/>
              <a:ext cx="3800475" cy="4343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92DC76F-7230-402D-90A0-2AA8E5A98143}" name="販売先別売上集計" displayName="販売先別売上集計" ref="A5:B10" totalsRowShown="0">
  <autoFilter ref="A5:B10" xr:uid="{592DC76F-7230-402D-90A0-2AA8E5A98143}"/>
  <tableColumns count="2">
    <tableColumn id="1" xr3:uid="{E28843D1-0264-40B3-9EC8-6DD5FAB80822}" name="販売先"/>
    <tableColumn id="2" xr3:uid="{EBE1253F-98C7-43A2-A8F9-A1CA08BDB9F6}" name="販売金額" dataDxfId="9" dataCellStyle="桁区切り">
      <calculatedColumnFormula>SUMIF(売上データ[販売先名],販売先別売上集計[[#This Row],[販売先]],売上データ[割引後])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204CABF-A2CE-45B1-8F34-69396190D9EC}" name="販売商品別売上集計" displayName="販売商品別売上集計" ref="A15:B24" totalsRowShown="0">
  <autoFilter ref="A15:B24" xr:uid="{4204CABF-A2CE-45B1-8F34-69396190D9EC}"/>
  <tableColumns count="2">
    <tableColumn id="1" xr3:uid="{E5D5D8E7-48C5-4270-9895-B5039DC74627}" name="商品名"/>
    <tableColumn id="2" xr3:uid="{5E4A02F1-6396-49E0-890B-57938970E38C}" name="販売金額" dataDxfId="8" dataCellStyle="桁区切り">
      <calculatedColumnFormula>SUMIF(売上データ[商品名],販売商品別売上集計[[#This Row],[商品名]],売上データ[割引後])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414EEE-B77C-450B-A542-B534F6CF42BB}" name="売上データ" displayName="売上データ" ref="A1:J6" totalsRowShown="0">
  <autoFilter ref="A1:J6" xr:uid="{59414EEE-B77C-450B-A542-B534F6CF42BB}"/>
  <sortState xmlns:xlrd2="http://schemas.microsoft.com/office/spreadsheetml/2017/richdata2" ref="A2:J6">
    <sortCondition ref="C3:C6"/>
  </sortState>
  <tableColumns count="10">
    <tableColumn id="1" xr3:uid="{8D4889A9-6008-4CC6-8AC1-BA5DE39B395B}" name="販売日" dataDxfId="7"/>
    <tableColumn id="2" xr3:uid="{3B0CF3FA-8848-4F98-A3AF-0DE242FC5B0E}" name="販売商品"/>
    <tableColumn id="3" xr3:uid="{F06C7665-B21B-40E4-97CB-25842F5B88EC}" name="販売先"/>
    <tableColumn id="4" xr3:uid="{DC3EDCB8-8FAA-497D-9D15-5EFE0F966F0F}" name="個数"/>
    <tableColumn id="5" xr3:uid="{B10B0D0D-C71B-4B5E-B68A-C5D902FE3236}" name="商品名" dataDxfId="6">
      <calculatedColumnFormula>VLOOKUP(売上データ[[#This Row],[販売商品]],商品一覧表[],2,FALSE)</calculatedColumnFormula>
    </tableColumn>
    <tableColumn id="6" xr3:uid="{D21AF327-1559-4E60-83BA-F5FEA2CA057F}" name="商品単価" dataDxfId="5">
      <calculatedColumnFormula>VLOOKUP(売上データ[[#This Row],[販売商品]],商品一覧表[],3,FALSE)</calculatedColumnFormula>
    </tableColumn>
    <tableColumn id="7" xr3:uid="{D9907A99-F796-4E7D-AD43-2AA9679C58EF}" name="計" dataDxfId="4">
      <calculatedColumnFormula>売上データ[[#This Row],[個数]]*売上データ[[#This Row],[商品単価]]</calculatedColumnFormula>
    </tableColumn>
    <tableColumn id="8" xr3:uid="{9278453E-D2C3-4F4B-B39B-DAD7A6A5C53E}" name="販売先名" dataDxfId="3">
      <calculatedColumnFormula>VLOOKUP(売上データ[[#This Row],[販売先]],販売先一覧[],2,FALSE)</calculatedColumnFormula>
    </tableColumn>
    <tableColumn id="9" xr3:uid="{B829AFD1-ED99-4F60-A477-A2D6A18AA6E8}" name="割引率" dataCellStyle="パーセント">
      <calculatedColumnFormula>VLOOKUP(売上データ[[#This Row],[販売先]],販売先一覧[],3,FALSE)</calculatedColumnFormula>
    </tableColumn>
    <tableColumn id="10" xr3:uid="{03AF809F-D768-4B90-9108-154AE25B30F9}" name="割引後" dataDxfId="2">
      <calculatedColumnFormula>(1-売上データ[[#This Row],[割引率]])*売上データ[[#This Row],[計]]</calculatedColumnFormula>
    </tableColumn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38E51C-8BD0-4275-81B4-9C77ED899300}" name="商品一覧表" displayName="商品一覧表" ref="A1:C10" totalsRowShown="0">
  <autoFilter ref="A1:C10" xr:uid="{E638E51C-8BD0-4275-81B4-9C77ED899300}"/>
  <tableColumns count="3">
    <tableColumn id="1" xr3:uid="{5808BE82-89AC-412F-9F1E-223091DA02E3}" name="商品コード"/>
    <tableColumn id="2" xr3:uid="{F43352B2-EFD9-4A84-BF38-C1CA3353B8E3}" name="商品名"/>
    <tableColumn id="3" xr3:uid="{BB4000B0-BC14-4F08-9F96-4CFD206B8D66}" name="商品単価" dataDxfId="1" dataCellStyle="桁区切り"/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DE83203-E346-4A1C-9371-972E3ED0E77D}" name="販売先一覧" displayName="販売先一覧" ref="A1:C6" totalsRowShown="0">
  <autoFilter ref="A1:C6" xr:uid="{9DE83203-E346-4A1C-9371-972E3ED0E77D}"/>
  <tableColumns count="3">
    <tableColumn id="1" xr3:uid="{6F298323-1682-49BA-BE95-7C5BF0E1717E}" name="販売先コード"/>
    <tableColumn id="2" xr3:uid="{B9CF07BF-6187-4F4A-84E2-8CE3921C6522}" name="販売先名"/>
    <tableColumn id="3" xr3:uid="{570C6DA3-C547-4F2B-9F71-BB4EBE613311}" name="割引率" dataDxfId="0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02C07-DE24-48EC-8E7A-C4745EF782AA}">
  <sheetPr>
    <pageSetUpPr fitToPage="1"/>
  </sheetPr>
  <dimension ref="A1:H24"/>
  <sheetViews>
    <sheetView workbookViewId="0">
      <selection sqref="A1:H1"/>
    </sheetView>
  </sheetViews>
  <sheetFormatPr defaultRowHeight="28.5" customHeight="1" x14ac:dyDescent="0.4"/>
  <cols>
    <col min="1" max="1" width="17.125" bestFit="1" customWidth="1"/>
    <col min="2" max="2" width="13.875" customWidth="1"/>
    <col min="3" max="3" width="4.625" customWidth="1"/>
    <col min="4" max="4" width="13.875" customWidth="1"/>
  </cols>
  <sheetData>
    <row r="1" spans="1:8" ht="28.5" customHeight="1" x14ac:dyDescent="0.4">
      <c r="A1" s="10" t="str">
        <f>"売上報告書"</f>
        <v>売上報告書</v>
      </c>
      <c r="B1" s="10"/>
      <c r="C1" s="10"/>
      <c r="D1" s="10"/>
      <c r="E1" s="10"/>
      <c r="F1" s="10"/>
      <c r="G1" s="10"/>
      <c r="H1" s="10"/>
    </row>
    <row r="3" spans="1:8" ht="28.5" customHeight="1" thickBot="1" x14ac:dyDescent="0.45">
      <c r="A3" s="7" t="s">
        <v>53</v>
      </c>
      <c r="B3" s="7"/>
    </row>
    <row r="4" spans="1:8" ht="28.5" customHeight="1" thickTop="1" x14ac:dyDescent="0.4"/>
    <row r="5" spans="1:8" ht="28.5" customHeight="1" x14ac:dyDescent="0.4">
      <c r="A5" t="s">
        <v>34</v>
      </c>
      <c r="B5" t="s">
        <v>55</v>
      </c>
    </row>
    <row r="6" spans="1:8" ht="28.5" customHeight="1" x14ac:dyDescent="0.4">
      <c r="A6" t="s">
        <v>46</v>
      </c>
      <c r="B6" s="1">
        <f>SUMIF(売上データ[販売先名],販売先別売上集計[[#This Row],[販売先]],売上データ[割引後])</f>
        <v>16658780</v>
      </c>
    </row>
    <row r="7" spans="1:8" ht="28.5" customHeight="1" x14ac:dyDescent="0.4">
      <c r="A7" t="s">
        <v>47</v>
      </c>
      <c r="B7" s="1">
        <f>SUMIF(売上データ[販売先名],販売先別売上集計[[#This Row],[販売先]],売上データ[割引後])</f>
        <v>0</v>
      </c>
    </row>
    <row r="8" spans="1:8" ht="28.5" customHeight="1" x14ac:dyDescent="0.4">
      <c r="A8" t="s">
        <v>48</v>
      </c>
      <c r="B8" s="1">
        <f>SUMIF(売上データ[販売先名],販売先別売上集計[[#This Row],[販売先]],売上データ[割引後])</f>
        <v>0</v>
      </c>
    </row>
    <row r="9" spans="1:8" ht="28.5" customHeight="1" x14ac:dyDescent="0.4">
      <c r="A9" t="s">
        <v>49</v>
      </c>
      <c r="B9" s="1">
        <f>SUMIF(売上データ[販売先名],販売先別売上集計[[#This Row],[販売先]],売上データ[割引後])</f>
        <v>0</v>
      </c>
    </row>
    <row r="10" spans="1:8" ht="28.5" customHeight="1" x14ac:dyDescent="0.4">
      <c r="A10" t="s">
        <v>51</v>
      </c>
      <c r="B10" s="1">
        <f>SUMIF(売上データ[販売先名],販売先別売上集計[[#This Row],[販売先]],売上データ[割引後])</f>
        <v>0</v>
      </c>
    </row>
    <row r="13" spans="1:8" ht="28.5" customHeight="1" thickBot="1" x14ac:dyDescent="0.45">
      <c r="A13" s="8" t="s">
        <v>56</v>
      </c>
      <c r="B13" s="8"/>
    </row>
    <row r="14" spans="1:8" ht="28.5" customHeight="1" thickTop="1" x14ac:dyDescent="0.4"/>
    <row r="15" spans="1:8" ht="28.5" customHeight="1" x14ac:dyDescent="0.4">
      <c r="A15" t="s">
        <v>57</v>
      </c>
      <c r="B15" t="s">
        <v>55</v>
      </c>
    </row>
    <row r="16" spans="1:8" ht="28.5" customHeight="1" x14ac:dyDescent="0.4">
      <c r="A16" t="s">
        <v>25</v>
      </c>
      <c r="B16" s="1">
        <f>SUMIF(売上データ[商品名],販売商品別売上集計[[#This Row],[商品名]],売上データ[割引後])</f>
        <v>6547500</v>
      </c>
    </row>
    <row r="17" spans="1:2" ht="28.5" customHeight="1" x14ac:dyDescent="0.4">
      <c r="A17" t="s">
        <v>11</v>
      </c>
      <c r="B17" s="1">
        <f>SUMIF(売上データ[商品名],販売商品別売上集計[[#This Row],[商品名]],売上データ[割引後])</f>
        <v>0</v>
      </c>
    </row>
    <row r="18" spans="1:2" ht="28.5" customHeight="1" x14ac:dyDescent="0.4">
      <c r="A18" t="s">
        <v>13</v>
      </c>
      <c r="B18" s="1">
        <f>SUMIF(売上データ[商品名],販売商品別売上集計[[#This Row],[商品名]],売上データ[割引後])</f>
        <v>0</v>
      </c>
    </row>
    <row r="19" spans="1:2" ht="28.5" customHeight="1" x14ac:dyDescent="0.4">
      <c r="A19" t="s">
        <v>15</v>
      </c>
      <c r="B19" s="1">
        <f>SUMIF(売上データ[商品名],販売商品別売上集計[[#This Row],[商品名]],売上データ[割引後])</f>
        <v>5773440</v>
      </c>
    </row>
    <row r="20" spans="1:2" ht="28.5" customHeight="1" x14ac:dyDescent="0.4">
      <c r="A20" t="s">
        <v>17</v>
      </c>
      <c r="B20" s="1">
        <f>SUMIF(売上データ[商品名],販売商品別売上集計[[#This Row],[商品名]],売上データ[割引後])</f>
        <v>457840</v>
      </c>
    </row>
    <row r="21" spans="1:2" ht="28.5" customHeight="1" x14ac:dyDescent="0.4">
      <c r="A21" t="s">
        <v>21</v>
      </c>
      <c r="B21" s="1">
        <f>SUMIF(売上データ[商品名],販売商品別売上集計[[#This Row],[商品名]],売上データ[割引後])</f>
        <v>3880000</v>
      </c>
    </row>
    <row r="22" spans="1:2" ht="28.5" customHeight="1" x14ac:dyDescent="0.4">
      <c r="A22" t="s">
        <v>19</v>
      </c>
      <c r="B22" s="1">
        <f>SUMIF(売上データ[商品名],販売商品別売上集計[[#This Row],[商品名]],売上データ[割引後])</f>
        <v>0</v>
      </c>
    </row>
    <row r="23" spans="1:2" ht="28.5" customHeight="1" x14ac:dyDescent="0.4">
      <c r="A23" t="s">
        <v>29</v>
      </c>
      <c r="B23" s="1">
        <f>SUMIF(売上データ[商品名],販売商品別売上集計[[#This Row],[商品名]],売上データ[割引後])</f>
        <v>0</v>
      </c>
    </row>
    <row r="24" spans="1:2" ht="28.5" customHeight="1" x14ac:dyDescent="0.4">
      <c r="A24" t="s">
        <v>27</v>
      </c>
      <c r="B24" s="1">
        <f>SUMIF(売上データ[商品名],販売商品別売上集計[[#This Row],[商品名]],売上データ[割引後])</f>
        <v>0</v>
      </c>
    </row>
  </sheetData>
  <mergeCells count="1">
    <mergeCell ref="A1:H1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horizontalDpi="4294967293" verticalDpi="0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8C3D-2D1B-4D6C-BF20-C045234BA00E}">
  <dimension ref="A1:L6"/>
  <sheetViews>
    <sheetView topLeftCell="D1" workbookViewId="0">
      <selection activeCell="D1" sqref="D1"/>
    </sheetView>
  </sheetViews>
  <sheetFormatPr defaultRowHeight="18.75" x14ac:dyDescent="0.4"/>
  <cols>
    <col min="1" max="1" width="11.375" style="2" bestFit="1" customWidth="1"/>
    <col min="2" max="2" width="10.25" customWidth="1"/>
    <col min="5" max="5" width="13" bestFit="1" customWidth="1"/>
    <col min="6" max="6" width="11.25" bestFit="1" customWidth="1"/>
    <col min="8" max="8" width="11.25" bestFit="1" customWidth="1"/>
    <col min="9" max="9" width="9" style="6"/>
  </cols>
  <sheetData>
    <row r="1" spans="1:12" x14ac:dyDescent="0.4">
      <c r="A1" s="2" t="s">
        <v>33</v>
      </c>
      <c r="B1" t="s">
        <v>32</v>
      </c>
      <c r="C1" t="s">
        <v>34</v>
      </c>
      <c r="D1" t="s">
        <v>31</v>
      </c>
      <c r="E1" t="s">
        <v>1</v>
      </c>
      <c r="F1" t="s">
        <v>2</v>
      </c>
      <c r="G1" t="s">
        <v>42</v>
      </c>
      <c r="H1" t="s">
        <v>44</v>
      </c>
      <c r="I1" s="6" t="s">
        <v>45</v>
      </c>
      <c r="J1" t="s">
        <v>54</v>
      </c>
      <c r="L1" s="9" t="s">
        <v>58</v>
      </c>
    </row>
    <row r="2" spans="1:12" x14ac:dyDescent="0.4">
      <c r="A2" s="2">
        <v>45177</v>
      </c>
      <c r="B2" t="s">
        <v>5</v>
      </c>
      <c r="C2" t="s">
        <v>36</v>
      </c>
      <c r="D2">
        <v>2</v>
      </c>
      <c r="E2" t="str">
        <f>VLOOKUP(売上データ[[#This Row],[販売商品]],商品一覧表[],2,FALSE)</f>
        <v>アース</v>
      </c>
      <c r="F2">
        <f>VLOOKUP(売上データ[[#This Row],[販売商品]],商品一覧表[],3,FALSE)</f>
        <v>992000</v>
      </c>
      <c r="G2">
        <f>売上データ[[#This Row],[個数]]*売上データ[[#This Row],[商品単価]]</f>
        <v>1984000</v>
      </c>
      <c r="H2" t="str">
        <f>VLOOKUP(売上データ[[#This Row],[販売先]],販売先一覧[],2,FALSE)</f>
        <v>A商店</v>
      </c>
      <c r="I2" s="6">
        <f>VLOOKUP(売上データ[[#This Row],[販売先]],販売先一覧[],3,FALSE)</f>
        <v>0.03</v>
      </c>
      <c r="J2">
        <f>(1-売上データ[[#This Row],[割引率]])*売上データ[[#This Row],[計]]</f>
        <v>1924480</v>
      </c>
      <c r="L2">
        <f>ROWS(売上データ[])</f>
        <v>5</v>
      </c>
    </row>
    <row r="3" spans="1:12" x14ac:dyDescent="0.4">
      <c r="A3" s="2">
        <v>45184</v>
      </c>
      <c r="B3" t="s">
        <v>7</v>
      </c>
      <c r="C3" t="s">
        <v>36</v>
      </c>
      <c r="D3">
        <v>5</v>
      </c>
      <c r="E3" t="str">
        <f>VLOOKUP(売上データ[[#This Row],[販売商品]],商品一覧表[],2,FALSE)</f>
        <v>ジュピター</v>
      </c>
      <c r="F3">
        <f>VLOOKUP(売上データ[[#This Row],[販売商品]],商品一覧表[],3,FALSE)</f>
        <v>800000</v>
      </c>
      <c r="G3">
        <f>売上データ[[#This Row],[個数]]*売上データ[[#This Row],[商品単価]]</f>
        <v>4000000</v>
      </c>
      <c r="H3" t="str">
        <f>VLOOKUP(売上データ[[#This Row],[販売先]],販売先一覧[],2,FALSE)</f>
        <v>A商店</v>
      </c>
      <c r="I3" s="6">
        <f>VLOOKUP(売上データ[[#This Row],[販売先]],販売先一覧[],3,FALSE)</f>
        <v>0.03</v>
      </c>
      <c r="J3">
        <f>(1-売上データ[[#This Row],[割引率]])*売上データ[[#This Row],[計]]</f>
        <v>3880000</v>
      </c>
    </row>
    <row r="4" spans="1:12" x14ac:dyDescent="0.4">
      <c r="A4" s="2">
        <v>45188</v>
      </c>
      <c r="B4" t="s">
        <v>6</v>
      </c>
      <c r="C4" t="s">
        <v>36</v>
      </c>
      <c r="D4">
        <v>1</v>
      </c>
      <c r="E4" t="str">
        <f>VLOOKUP(売上データ[[#This Row],[販売商品]],商品一覧表[],2,FALSE)</f>
        <v>マーズ</v>
      </c>
      <c r="F4">
        <f>VLOOKUP(売上データ[[#This Row],[販売商品]],商品一覧表[],3,FALSE)</f>
        <v>472000</v>
      </c>
      <c r="G4">
        <f>売上データ[[#This Row],[個数]]*売上データ[[#This Row],[商品単価]]</f>
        <v>472000</v>
      </c>
      <c r="H4" t="str">
        <f>VLOOKUP(売上データ[[#This Row],[販売先]],販売先一覧[],2,FALSE)</f>
        <v>A商店</v>
      </c>
      <c r="I4" s="6">
        <f>VLOOKUP(売上データ[[#This Row],[販売先]],販売先一覧[],3,FALSE)</f>
        <v>0.03</v>
      </c>
      <c r="J4">
        <f>(1-売上データ[[#This Row],[割引率]])*売上データ[[#This Row],[計]]</f>
        <v>457840</v>
      </c>
    </row>
    <row r="5" spans="1:12" x14ac:dyDescent="0.4">
      <c r="A5" s="2">
        <v>45188</v>
      </c>
      <c r="B5" t="s">
        <v>5</v>
      </c>
      <c r="C5" t="s">
        <v>36</v>
      </c>
      <c r="D5">
        <v>4</v>
      </c>
      <c r="E5" t="str">
        <f>VLOOKUP(売上データ[[#This Row],[販売商品]],商品一覧表[],2,FALSE)</f>
        <v>アース</v>
      </c>
      <c r="F5">
        <f>VLOOKUP(売上データ[[#This Row],[販売商品]],商品一覧表[],3,FALSE)</f>
        <v>992000</v>
      </c>
      <c r="G5">
        <f>売上データ[[#This Row],[個数]]*売上データ[[#This Row],[商品単価]]</f>
        <v>3968000</v>
      </c>
      <c r="H5" t="str">
        <f>VLOOKUP(売上データ[[#This Row],[販売先]],販売先一覧[],2,FALSE)</f>
        <v>A商店</v>
      </c>
      <c r="I5" s="6">
        <f>VLOOKUP(売上データ[[#This Row],[販売先]],販売先一覧[],3,FALSE)</f>
        <v>0.03</v>
      </c>
      <c r="J5">
        <f>(1-売上データ[[#This Row],[割引率]])*売上データ[[#This Row],[計]]</f>
        <v>3848960</v>
      </c>
    </row>
    <row r="6" spans="1:12" x14ac:dyDescent="0.4">
      <c r="A6" s="2">
        <v>45190</v>
      </c>
      <c r="B6" t="s">
        <v>23</v>
      </c>
      <c r="C6" t="s">
        <v>36</v>
      </c>
      <c r="D6">
        <v>5</v>
      </c>
      <c r="E6" t="str">
        <f>VLOOKUP(売上データ[[#This Row],[販売商品]],商品一覧表[],2,FALSE)</f>
        <v>サン</v>
      </c>
      <c r="F6">
        <f>VLOOKUP(売上データ[[#This Row],[販売商品]],商品一覧表[],3,FALSE)</f>
        <v>1350000</v>
      </c>
      <c r="G6">
        <f>売上データ[[#This Row],[個数]]*売上データ[[#This Row],[商品単価]]</f>
        <v>6750000</v>
      </c>
      <c r="H6" t="str">
        <f>VLOOKUP(売上データ[[#This Row],[販売先]],販売先一覧[],2,FALSE)</f>
        <v>A商店</v>
      </c>
      <c r="I6" s="6">
        <f>VLOOKUP(売上データ[[#This Row],[販売先]],販売先一覧[],3,FALSE)</f>
        <v>0.03</v>
      </c>
      <c r="J6">
        <f>(1-売上データ[[#This Row],[割引率]])*売上データ[[#This Row],[計]]</f>
        <v>6547500</v>
      </c>
    </row>
  </sheetData>
  <sortState xmlns:xlrd2="http://schemas.microsoft.com/office/spreadsheetml/2017/richdata2" ref="A2:D6">
    <sortCondition ref="A2:A6"/>
  </sortState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960CD-1E89-4B93-A306-C4F976D74A06}">
  <dimension ref="A1:E10"/>
  <sheetViews>
    <sheetView workbookViewId="0">
      <selection activeCell="E2" sqref="E2"/>
    </sheetView>
  </sheetViews>
  <sheetFormatPr defaultRowHeight="18.75" x14ac:dyDescent="0.4"/>
  <cols>
    <col min="1" max="2" width="13.75" customWidth="1"/>
    <col min="3" max="3" width="13.75" style="1" customWidth="1"/>
  </cols>
  <sheetData>
    <row r="1" spans="1:5" x14ac:dyDescent="0.4">
      <c r="A1" t="s">
        <v>0</v>
      </c>
      <c r="B1" t="s">
        <v>1</v>
      </c>
      <c r="C1" s="1" t="s">
        <v>2</v>
      </c>
      <c r="E1" s="3" t="s">
        <v>41</v>
      </c>
    </row>
    <row r="2" spans="1:5" x14ac:dyDescent="0.4">
      <c r="A2" t="s">
        <v>24</v>
      </c>
      <c r="B2" t="s">
        <v>26</v>
      </c>
      <c r="C2" s="1">
        <v>1350000</v>
      </c>
      <c r="E2">
        <f>ROWS(商品一覧表[])</f>
        <v>9</v>
      </c>
    </row>
    <row r="3" spans="1:5" x14ac:dyDescent="0.4">
      <c r="A3" t="s">
        <v>3</v>
      </c>
      <c r="B3" t="s">
        <v>12</v>
      </c>
      <c r="C3" s="1">
        <v>276000</v>
      </c>
    </row>
    <row r="4" spans="1:5" x14ac:dyDescent="0.4">
      <c r="A4" t="s">
        <v>4</v>
      </c>
      <c r="B4" t="s">
        <v>14</v>
      </c>
      <c r="C4" s="1">
        <v>787000</v>
      </c>
    </row>
    <row r="5" spans="1:5" x14ac:dyDescent="0.4">
      <c r="A5" t="s">
        <v>5</v>
      </c>
      <c r="B5" t="s">
        <v>16</v>
      </c>
      <c r="C5" s="1">
        <v>992000</v>
      </c>
    </row>
    <row r="6" spans="1:5" x14ac:dyDescent="0.4">
      <c r="A6" t="s">
        <v>6</v>
      </c>
      <c r="B6" t="s">
        <v>18</v>
      </c>
      <c r="C6" s="1">
        <v>472000</v>
      </c>
    </row>
    <row r="7" spans="1:5" x14ac:dyDescent="0.4">
      <c r="A7" t="s">
        <v>7</v>
      </c>
      <c r="B7" t="s">
        <v>22</v>
      </c>
      <c r="C7" s="1">
        <v>800000</v>
      </c>
    </row>
    <row r="8" spans="1:5" x14ac:dyDescent="0.4">
      <c r="A8" t="s">
        <v>8</v>
      </c>
      <c r="B8" t="s">
        <v>20</v>
      </c>
      <c r="C8" s="1">
        <v>720000</v>
      </c>
    </row>
    <row r="9" spans="1:5" x14ac:dyDescent="0.4">
      <c r="A9" t="s">
        <v>9</v>
      </c>
      <c r="B9" t="s">
        <v>30</v>
      </c>
      <c r="C9" s="1">
        <v>647000</v>
      </c>
    </row>
    <row r="10" spans="1:5" x14ac:dyDescent="0.4">
      <c r="A10" t="s">
        <v>10</v>
      </c>
      <c r="B10" t="s">
        <v>28</v>
      </c>
      <c r="C10" s="1">
        <v>699000</v>
      </c>
    </row>
  </sheetData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42FA4-4B23-4F69-B205-8836F2F3E77A}">
  <dimension ref="A1:E6"/>
  <sheetViews>
    <sheetView tabSelected="1" workbookViewId="0">
      <selection activeCell="E3" sqref="E3"/>
    </sheetView>
  </sheetViews>
  <sheetFormatPr defaultRowHeight="18.75" x14ac:dyDescent="0.4"/>
  <cols>
    <col min="1" max="1" width="14" customWidth="1"/>
    <col min="2" max="2" width="10.25" bestFit="1" customWidth="1"/>
  </cols>
  <sheetData>
    <row r="1" spans="1:5" x14ac:dyDescent="0.4">
      <c r="A1" t="s">
        <v>43</v>
      </c>
      <c r="B1" t="s">
        <v>44</v>
      </c>
      <c r="C1" t="s">
        <v>45</v>
      </c>
      <c r="E1" s="5" t="s">
        <v>52</v>
      </c>
    </row>
    <row r="2" spans="1:5" x14ac:dyDescent="0.4">
      <c r="A2" t="s">
        <v>35</v>
      </c>
      <c r="B2" t="s">
        <v>46</v>
      </c>
      <c r="C2" s="4">
        <v>0.03</v>
      </c>
      <c r="E2">
        <f>ROWS(販売先一覧[])</f>
        <v>5</v>
      </c>
    </row>
    <row r="3" spans="1:5" x14ac:dyDescent="0.4">
      <c r="A3" t="s">
        <v>37</v>
      </c>
      <c r="B3" t="s">
        <v>47</v>
      </c>
      <c r="C3" s="4">
        <v>0.05</v>
      </c>
    </row>
    <row r="4" spans="1:5" x14ac:dyDescent="0.4">
      <c r="A4" t="s">
        <v>38</v>
      </c>
      <c r="B4" t="s">
        <v>48</v>
      </c>
      <c r="C4" s="4">
        <v>0</v>
      </c>
    </row>
    <row r="5" spans="1:5" x14ac:dyDescent="0.4">
      <c r="A5" t="s">
        <v>39</v>
      </c>
      <c r="B5" t="s">
        <v>50</v>
      </c>
      <c r="C5" s="4">
        <v>0.02</v>
      </c>
    </row>
    <row r="6" spans="1:5" x14ac:dyDescent="0.4">
      <c r="A6" t="s">
        <v>40</v>
      </c>
      <c r="B6" t="s">
        <v>51</v>
      </c>
      <c r="C6" s="4">
        <v>0.1</v>
      </c>
    </row>
  </sheetData>
  <sortState xmlns:xlrd2="http://schemas.microsoft.com/office/spreadsheetml/2017/richdata2" ref="A2:A6">
    <sortCondition ref="A2:A6"/>
  </sortState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売上報告書</vt:lpstr>
      <vt:lpstr>売上一覧</vt:lpstr>
      <vt:lpstr>商品価格表</vt:lpstr>
      <vt:lpstr>販売先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2023-01-10T12:01:36Z</cp:lastPrinted>
  <dcterms:created xsi:type="dcterms:W3CDTF">2023-01-10T07:47:59Z</dcterms:created>
  <dcterms:modified xsi:type="dcterms:W3CDTF">2023-01-20T06:56:26Z</dcterms:modified>
</cp:coreProperties>
</file>