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fpt2103\日商PC データ活用2級 Excel2019／2016\模擬試験（完成）\"/>
    </mc:Choice>
  </mc:AlternateContent>
  <xr:revisionPtr revIDLastSave="0" documentId="13_ncr:1_{258C410B-45AD-4467-86B0-4F99816AEE4E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売上集計" sheetId="1" r:id="rId1"/>
    <sheet name="ABC分析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3" i="2"/>
  <c r="D5" i="2"/>
  <c r="D6" i="2"/>
  <c r="D7" i="2"/>
  <c r="D8" i="2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4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3" i="2"/>
  <c r="B23" i="2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3" i="1"/>
  <c r="G3" i="1" s="1"/>
  <c r="E4" i="1"/>
  <c r="E5" i="1"/>
  <c r="E6" i="1"/>
  <c r="E7" i="1"/>
  <c r="E8" i="1"/>
  <c r="E9" i="1"/>
  <c r="E10" i="1"/>
  <c r="E11" i="1"/>
  <c r="E12" i="1"/>
  <c r="E3" i="1"/>
  <c r="B12" i="1"/>
  <c r="C12" i="1"/>
  <c r="D12" i="1"/>
  <c r="D4" i="1"/>
  <c r="D5" i="1"/>
  <c r="D6" i="1"/>
  <c r="D7" i="1"/>
  <c r="D8" i="1"/>
  <c r="D9" i="1"/>
  <c r="D10" i="1"/>
  <c r="D11" i="1"/>
  <c r="D3" i="1"/>
  <c r="F12" i="1" l="1"/>
  <c r="G12" i="1" s="1"/>
</calcChain>
</file>

<file path=xl/sharedStrings.xml><?xml version="1.0" encoding="utf-8"?>
<sst xmlns="http://schemas.openxmlformats.org/spreadsheetml/2006/main" count="47" uniqueCount="44">
  <si>
    <t>メーカー名</t>
    <rPh sb="4" eb="5">
      <t>メイ</t>
    </rPh>
    <phoneticPr fontId="1"/>
  </si>
  <si>
    <t>売上高
（円）</t>
    <rPh sb="0" eb="2">
      <t>ウリアゲ</t>
    </rPh>
    <rPh sb="2" eb="3">
      <t>タカ</t>
    </rPh>
    <rPh sb="5" eb="6">
      <t>エン</t>
    </rPh>
    <phoneticPr fontId="1"/>
  </si>
  <si>
    <t>売上原価
（円）</t>
    <rPh sb="0" eb="2">
      <t>ウリアゲ</t>
    </rPh>
    <rPh sb="2" eb="4">
      <t>ゲンカ</t>
    </rPh>
    <rPh sb="6" eb="7">
      <t>エン</t>
    </rPh>
    <phoneticPr fontId="1"/>
  </si>
  <si>
    <t>粗利益
（円）</t>
    <rPh sb="0" eb="3">
      <t>アラリエキ</t>
    </rPh>
    <rPh sb="5" eb="6">
      <t>エン</t>
    </rPh>
    <phoneticPr fontId="1"/>
  </si>
  <si>
    <t>粗利益率
（％）</t>
    <rPh sb="0" eb="3">
      <t>アラリエキ</t>
    </rPh>
    <rPh sb="3" eb="4">
      <t>リツ</t>
    </rPh>
    <phoneticPr fontId="1"/>
  </si>
  <si>
    <t>前年度売上高
（円）</t>
    <rPh sb="0" eb="3">
      <t>ゼンネンド</t>
    </rPh>
    <rPh sb="3" eb="5">
      <t>ウリアゲ</t>
    </rPh>
    <rPh sb="5" eb="6">
      <t>ダカ</t>
    </rPh>
    <rPh sb="8" eb="9">
      <t>エン</t>
    </rPh>
    <phoneticPr fontId="1"/>
  </si>
  <si>
    <t>前年同期比
（％）</t>
    <rPh sb="0" eb="2">
      <t>ゼンネン</t>
    </rPh>
    <rPh sb="2" eb="5">
      <t>ドウキヒ</t>
    </rPh>
    <phoneticPr fontId="1"/>
  </si>
  <si>
    <t>サンエー</t>
    <phoneticPr fontId="1"/>
  </si>
  <si>
    <t>クリスタル</t>
    <phoneticPr fontId="1"/>
  </si>
  <si>
    <t>サワムラ</t>
    <phoneticPr fontId="1"/>
  </si>
  <si>
    <t>シンフォニー</t>
    <phoneticPr fontId="1"/>
  </si>
  <si>
    <t>ビジャイ</t>
    <phoneticPr fontId="1"/>
  </si>
  <si>
    <t>フォルダー</t>
    <phoneticPr fontId="1"/>
  </si>
  <si>
    <t>グッド</t>
    <phoneticPr fontId="1"/>
  </si>
  <si>
    <t>マイケル</t>
    <phoneticPr fontId="1"/>
  </si>
  <si>
    <t>ピレネー</t>
    <phoneticPr fontId="1"/>
  </si>
  <si>
    <t>合計</t>
    <rPh sb="0" eb="2">
      <t>ゴウケイ</t>
    </rPh>
    <phoneticPr fontId="1"/>
  </si>
  <si>
    <t>スポーツシューズ商品別ABC分析表</t>
    <rPh sb="8" eb="10">
      <t>ショウヒン</t>
    </rPh>
    <rPh sb="10" eb="11">
      <t>ベツ</t>
    </rPh>
    <rPh sb="14" eb="16">
      <t>ブンセキ</t>
    </rPh>
    <rPh sb="16" eb="17">
      <t>ヒョウ</t>
    </rPh>
    <phoneticPr fontId="1"/>
  </si>
  <si>
    <t>商品名</t>
    <rPh sb="0" eb="3">
      <t>ショウヒンメイ</t>
    </rPh>
    <phoneticPr fontId="1"/>
  </si>
  <si>
    <t>構成比
（％）</t>
    <rPh sb="0" eb="3">
      <t>コウセイヒ</t>
    </rPh>
    <phoneticPr fontId="1"/>
  </si>
  <si>
    <t>構成比率累計
（％）</t>
    <rPh sb="0" eb="3">
      <t>コウセイヒ</t>
    </rPh>
    <rPh sb="3" eb="4">
      <t>リツ</t>
    </rPh>
    <rPh sb="4" eb="6">
      <t>ルイケイ</t>
    </rPh>
    <phoneticPr fontId="1"/>
  </si>
  <si>
    <t>ランク</t>
    <phoneticPr fontId="1"/>
  </si>
  <si>
    <t>－</t>
    <phoneticPr fontId="1"/>
  </si>
  <si>
    <t>販売強化キャンペーン売上実績</t>
    <rPh sb="0" eb="2">
      <t>ハンバイ</t>
    </rPh>
    <rPh sb="2" eb="4">
      <t>キョウカ</t>
    </rPh>
    <rPh sb="10" eb="12">
      <t>ウリアゲ</t>
    </rPh>
    <rPh sb="12" eb="14">
      <t>ジッセキ</t>
    </rPh>
    <phoneticPr fontId="1"/>
  </si>
  <si>
    <t>サワムラストライカー</t>
  </si>
  <si>
    <t>マルケラスシュート</t>
  </si>
  <si>
    <t>サンセットランナー</t>
  </si>
  <si>
    <t>プライズアウトドア</t>
  </si>
  <si>
    <t>カールトラック</t>
  </si>
  <si>
    <t>カールロード</t>
  </si>
  <si>
    <t>マックルスプリンター</t>
  </si>
  <si>
    <t>プリンスフィールド</t>
  </si>
  <si>
    <t>マックルウィング</t>
  </si>
  <si>
    <t>プライズライトランナー</t>
  </si>
  <si>
    <t>プリンスマウンテン</t>
  </si>
  <si>
    <t>サンライズランナー</t>
  </si>
  <si>
    <t>マックルロードランナー</t>
  </si>
  <si>
    <t>グッドアワースプリント</t>
  </si>
  <si>
    <t>プリンスアウトドアー</t>
  </si>
  <si>
    <t>リゾルアップシューズ</t>
  </si>
  <si>
    <t>グッドアワーロード</t>
  </si>
  <si>
    <t>グッドアワーエアー</t>
  </si>
  <si>
    <t>マウンターアズール</t>
  </si>
  <si>
    <t>マウンターオーシャン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</si>
</sst>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スポーツシューズ商品別</a:t>
            </a:r>
            <a:r>
              <a:rPr lang="en-US" altLang="ja-JP"/>
              <a:t>ABC</a:t>
            </a:r>
            <a:r>
              <a:rPr lang="ja-JP" altLang="en-US"/>
              <a:t>分析グラフ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171381671753572"/>
          <c:y val="0.12839612679990764"/>
          <c:w val="0.77056810895380767"/>
          <c:h val="0.59704556289713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ABC分析!$B$2</c:f>
              <c:strCache>
                <c:ptCount val="1"/>
                <c:pt idx="0">
                  <c:v>売上高
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ABC分析!$A$3:$A$22</c:f>
              <c:strCache>
                <c:ptCount val="20"/>
                <c:pt idx="0">
                  <c:v>サワムラストライカー</c:v>
                </c:pt>
                <c:pt idx="1">
                  <c:v>マルケラスシュート</c:v>
                </c:pt>
                <c:pt idx="2">
                  <c:v>サンセットランナー</c:v>
                </c:pt>
                <c:pt idx="3">
                  <c:v>プライズアウトドア</c:v>
                </c:pt>
                <c:pt idx="4">
                  <c:v>カールトラック</c:v>
                </c:pt>
                <c:pt idx="5">
                  <c:v>カールロード</c:v>
                </c:pt>
                <c:pt idx="6">
                  <c:v>マックルスプリンター</c:v>
                </c:pt>
                <c:pt idx="7">
                  <c:v>プリンスフィールド</c:v>
                </c:pt>
                <c:pt idx="8">
                  <c:v>マックルウィング</c:v>
                </c:pt>
                <c:pt idx="9">
                  <c:v>プライズライトランナー</c:v>
                </c:pt>
                <c:pt idx="10">
                  <c:v>プリンスマウンテン</c:v>
                </c:pt>
                <c:pt idx="11">
                  <c:v>サンライズランナー</c:v>
                </c:pt>
                <c:pt idx="12">
                  <c:v>マックルロードランナー</c:v>
                </c:pt>
                <c:pt idx="13">
                  <c:v>グッドアワースプリント</c:v>
                </c:pt>
                <c:pt idx="14">
                  <c:v>プリンスアウトドアー</c:v>
                </c:pt>
                <c:pt idx="15">
                  <c:v>リゾルアップシューズ</c:v>
                </c:pt>
                <c:pt idx="16">
                  <c:v>グッドアワーロード</c:v>
                </c:pt>
                <c:pt idx="17">
                  <c:v>グッドアワーエアー</c:v>
                </c:pt>
                <c:pt idx="18">
                  <c:v>マウンターアズール</c:v>
                </c:pt>
                <c:pt idx="19">
                  <c:v>マウンターオーシャン</c:v>
                </c:pt>
              </c:strCache>
            </c:strRef>
          </c:cat>
          <c:val>
            <c:numRef>
              <c:f>ABC分析!$B$3:$B$22</c:f>
              <c:numCache>
                <c:formatCode>#,##0_);[Red]\(#,##0\)</c:formatCode>
                <c:ptCount val="20"/>
                <c:pt idx="0">
                  <c:v>1710800</c:v>
                </c:pt>
                <c:pt idx="1">
                  <c:v>1319500</c:v>
                </c:pt>
                <c:pt idx="2">
                  <c:v>1020000</c:v>
                </c:pt>
                <c:pt idx="3">
                  <c:v>830800</c:v>
                </c:pt>
                <c:pt idx="4">
                  <c:v>782100</c:v>
                </c:pt>
                <c:pt idx="5">
                  <c:v>394800</c:v>
                </c:pt>
                <c:pt idx="6">
                  <c:v>358800</c:v>
                </c:pt>
                <c:pt idx="7">
                  <c:v>311600</c:v>
                </c:pt>
                <c:pt idx="8">
                  <c:v>304000</c:v>
                </c:pt>
                <c:pt idx="9">
                  <c:v>296700</c:v>
                </c:pt>
                <c:pt idx="10">
                  <c:v>275200</c:v>
                </c:pt>
                <c:pt idx="11">
                  <c:v>250800</c:v>
                </c:pt>
                <c:pt idx="12">
                  <c:v>234900</c:v>
                </c:pt>
                <c:pt idx="13">
                  <c:v>202100</c:v>
                </c:pt>
                <c:pt idx="14">
                  <c:v>187600</c:v>
                </c:pt>
                <c:pt idx="15">
                  <c:v>149500</c:v>
                </c:pt>
                <c:pt idx="16">
                  <c:v>144300</c:v>
                </c:pt>
                <c:pt idx="17">
                  <c:v>56000</c:v>
                </c:pt>
                <c:pt idx="18">
                  <c:v>55200</c:v>
                </c:pt>
                <c:pt idx="19">
                  <c:v>27900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5-4F6A-AF4B-DB95F449D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689008"/>
        <c:axId val="900090768"/>
      </c:barChart>
      <c:lineChart>
        <c:grouping val="standard"/>
        <c:varyColors val="0"/>
        <c:ser>
          <c:idx val="1"/>
          <c:order val="1"/>
          <c:tx>
            <c:strRef>
              <c:f>ABC分析!$D$2</c:f>
              <c:strCache>
                <c:ptCount val="1"/>
                <c:pt idx="0">
                  <c:v>構成比率累計
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ABC分析!$A$3:$A$22</c:f>
              <c:strCache>
                <c:ptCount val="20"/>
                <c:pt idx="0">
                  <c:v>サワムラストライカー</c:v>
                </c:pt>
                <c:pt idx="1">
                  <c:v>マルケラスシュート</c:v>
                </c:pt>
                <c:pt idx="2">
                  <c:v>サンセットランナー</c:v>
                </c:pt>
                <c:pt idx="3">
                  <c:v>プライズアウトドア</c:v>
                </c:pt>
                <c:pt idx="4">
                  <c:v>カールトラック</c:v>
                </c:pt>
                <c:pt idx="5">
                  <c:v>カールロード</c:v>
                </c:pt>
                <c:pt idx="6">
                  <c:v>マックルスプリンター</c:v>
                </c:pt>
                <c:pt idx="7">
                  <c:v>プリンスフィールド</c:v>
                </c:pt>
                <c:pt idx="8">
                  <c:v>マックルウィング</c:v>
                </c:pt>
                <c:pt idx="9">
                  <c:v>プライズライトランナー</c:v>
                </c:pt>
                <c:pt idx="10">
                  <c:v>プリンスマウンテン</c:v>
                </c:pt>
                <c:pt idx="11">
                  <c:v>サンライズランナー</c:v>
                </c:pt>
                <c:pt idx="12">
                  <c:v>マックルロードランナー</c:v>
                </c:pt>
                <c:pt idx="13">
                  <c:v>グッドアワースプリント</c:v>
                </c:pt>
                <c:pt idx="14">
                  <c:v>プリンスアウトドアー</c:v>
                </c:pt>
                <c:pt idx="15">
                  <c:v>リゾルアップシューズ</c:v>
                </c:pt>
                <c:pt idx="16">
                  <c:v>グッドアワーロード</c:v>
                </c:pt>
                <c:pt idx="17">
                  <c:v>グッドアワーエアー</c:v>
                </c:pt>
                <c:pt idx="18">
                  <c:v>マウンターアズール</c:v>
                </c:pt>
                <c:pt idx="19">
                  <c:v>マウンターオーシャン</c:v>
                </c:pt>
              </c:strCache>
            </c:strRef>
          </c:cat>
          <c:val>
            <c:numRef>
              <c:f>ABC分析!$D$3:$D$22</c:f>
              <c:numCache>
                <c:formatCode>0.0_ </c:formatCode>
                <c:ptCount val="20"/>
                <c:pt idx="0">
                  <c:v>19.195296546462313</c:v>
                </c:pt>
                <c:pt idx="1">
                  <c:v>34.000179521127393</c:v>
                </c:pt>
                <c:pt idx="2">
                  <c:v>45.444651392410748</c:v>
                </c:pt>
                <c:pt idx="3">
                  <c:v>54.766285932275657</c:v>
                </c:pt>
                <c:pt idx="4">
                  <c:v>63.5415030406391</c:v>
                </c:pt>
                <c:pt idx="5">
                  <c:v>67.971186859053475</c:v>
                </c:pt>
                <c:pt idx="6">
                  <c:v>71.99694814083432</c:v>
                </c:pt>
                <c:pt idx="7">
                  <c:v>75.493122096806758</c:v>
                </c:pt>
                <c:pt idx="8">
                  <c:v>78.904023517267674</c:v>
                </c:pt>
                <c:pt idx="9">
                  <c:v>82.233018423355688</c:v>
                </c:pt>
                <c:pt idx="10">
                  <c:v>85.320781814509786</c:v>
                </c:pt>
                <c:pt idx="11">
                  <c:v>88.134775486390041</c:v>
                </c:pt>
                <c:pt idx="12">
                  <c:v>90.770370037923826</c:v>
                </c:pt>
                <c:pt idx="13">
                  <c:v>93.037946278302613</c:v>
                </c:pt>
                <c:pt idx="14">
                  <c:v>95.142831496981785</c:v>
                </c:pt>
                <c:pt idx="15">
                  <c:v>96.820232031057145</c:v>
                </c:pt>
                <c:pt idx="16">
                  <c:v>98.439288198729884</c:v>
                </c:pt>
                <c:pt idx="17">
                  <c:v>99.067612144604269</c:v>
                </c:pt>
                <c:pt idx="18">
                  <c:v>99.686960034109021</c:v>
                </c:pt>
                <c:pt idx="1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05-4F6A-AF4B-DB95F449D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683808"/>
        <c:axId val="900088688"/>
      </c:lineChart>
      <c:catAx>
        <c:axId val="73268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0090768"/>
        <c:crosses val="autoZero"/>
        <c:auto val="1"/>
        <c:lblAlgn val="ctr"/>
        <c:lblOffset val="100"/>
        <c:noMultiLvlLbl val="0"/>
      </c:catAx>
      <c:valAx>
        <c:axId val="9000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（売上高：円）</a:t>
                </a:r>
              </a:p>
            </c:rich>
          </c:tx>
          <c:layout>
            <c:manualLayout>
              <c:xMode val="edge"/>
              <c:yMode val="edge"/>
              <c:x val="2.3887079261672096E-2"/>
              <c:y val="4.24787046624405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689008"/>
        <c:crosses val="autoZero"/>
        <c:crossBetween val="between"/>
      </c:valAx>
      <c:valAx>
        <c:axId val="900088688"/>
        <c:scaling>
          <c:orientation val="minMax"/>
          <c:max val="1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（構成比率累計：％）</a:t>
                </a:r>
              </a:p>
            </c:rich>
          </c:tx>
          <c:layout>
            <c:manualLayout>
              <c:xMode val="edge"/>
              <c:yMode val="edge"/>
              <c:x val="0.79945796605110853"/>
              <c:y val="3.88847000205085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2683808"/>
        <c:crosses val="max"/>
        <c:crossBetween val="between"/>
      </c:valAx>
      <c:catAx>
        <c:axId val="732683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00088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228598</xdr:rowOff>
    </xdr:from>
    <xdr:to>
      <xdr:col>5</xdr:col>
      <xdr:colOff>9524</xdr:colOff>
      <xdr:row>42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7DFCA7-34ED-480A-ABDA-385D9C8D00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009;&#22770;&#12487;&#12540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シートについて"/>
      <sheetName val="Sheet1"/>
      <sheetName val="Sheet2"/>
      <sheetName val="2021年６月実績"/>
      <sheetName val="商品マスター"/>
      <sheetName val="2020年6月売上集計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サワムラ</v>
          </cell>
          <cell r="B2">
            <v>2434020</v>
          </cell>
        </row>
        <row r="3">
          <cell r="A3" t="str">
            <v>クリスタル</v>
          </cell>
          <cell r="B3">
            <v>1517750</v>
          </cell>
        </row>
        <row r="4">
          <cell r="A4" t="str">
            <v>サンエー</v>
          </cell>
          <cell r="B4">
            <v>1158580</v>
          </cell>
        </row>
        <row r="5">
          <cell r="A5" t="str">
            <v>フォルダー</v>
          </cell>
          <cell r="B5">
            <v>1084860</v>
          </cell>
        </row>
        <row r="6">
          <cell r="A6" t="str">
            <v>シンフォニー</v>
          </cell>
          <cell r="B6">
            <v>695030</v>
          </cell>
        </row>
        <row r="7">
          <cell r="A7" t="str">
            <v>マイケル</v>
          </cell>
          <cell r="B7">
            <v>534410</v>
          </cell>
        </row>
        <row r="8">
          <cell r="A8" t="str">
            <v>グッド</v>
          </cell>
          <cell r="B8">
            <v>355650</v>
          </cell>
        </row>
        <row r="9">
          <cell r="A9" t="str">
            <v>ビジャイ</v>
          </cell>
          <cell r="B9">
            <v>153510</v>
          </cell>
        </row>
        <row r="10">
          <cell r="A10" t="str">
            <v>ピレネー</v>
          </cell>
          <cell r="B10">
            <v>133970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G12"/>
  <sheetViews>
    <sheetView tabSelected="1" workbookViewId="0">
      <selection sqref="A1:G1"/>
    </sheetView>
  </sheetViews>
  <sheetFormatPr defaultRowHeight="18.75" x14ac:dyDescent="0.4"/>
  <cols>
    <col min="1" max="1" width="16.625" customWidth="1"/>
    <col min="2" max="8" width="13.125" customWidth="1"/>
  </cols>
  <sheetData>
    <row r="1" spans="1:7" ht="24" x14ac:dyDescent="0.4">
      <c r="A1" s="11" t="s">
        <v>23</v>
      </c>
      <c r="B1" s="12"/>
      <c r="C1" s="12"/>
      <c r="D1" s="12"/>
      <c r="E1" s="12"/>
      <c r="F1" s="12"/>
      <c r="G1" s="12"/>
    </row>
    <row r="2" spans="1:7" ht="37.5" x14ac:dyDescent="0.4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4">
      <c r="A3" s="2" t="s">
        <v>7</v>
      </c>
      <c r="B3" s="6">
        <v>1270800</v>
      </c>
      <c r="C3" s="6">
        <v>827820</v>
      </c>
      <c r="D3" s="6">
        <f>B3-C3</f>
        <v>442980</v>
      </c>
      <c r="E3" s="8">
        <f>D3/B3*100</f>
        <v>34.858356940509914</v>
      </c>
      <c r="F3" s="6">
        <f>VLOOKUP(A3,'[1]2020年6月売上集計'!$A$2:$B$10,2,FALSE)</f>
        <v>1158580</v>
      </c>
      <c r="G3" s="8">
        <f>B3/F3*100</f>
        <v>109.68599492482176</v>
      </c>
    </row>
    <row r="4" spans="1:7" x14ac:dyDescent="0.4">
      <c r="A4" s="2" t="s">
        <v>8</v>
      </c>
      <c r="B4" s="6">
        <v>1176900</v>
      </c>
      <c r="C4" s="6">
        <v>709512</v>
      </c>
      <c r="D4" s="6">
        <f t="shared" ref="D4:D11" si="0">B4-C4</f>
        <v>467388</v>
      </c>
      <c r="E4" s="8">
        <f t="shared" ref="E4:E12" si="1">D4/B4*100</f>
        <v>39.713484578128984</v>
      </c>
      <c r="F4" s="6">
        <f>VLOOKUP(A4,'[1]2020年6月売上集計'!$A$2:$B$10,2,FALSE)</f>
        <v>1517750</v>
      </c>
      <c r="G4" s="8">
        <f t="shared" ref="G4:G12" si="2">B4/F4*100</f>
        <v>77.542414758688849</v>
      </c>
    </row>
    <row r="5" spans="1:7" x14ac:dyDescent="0.4">
      <c r="A5" s="2" t="s">
        <v>9</v>
      </c>
      <c r="B5" s="6">
        <v>3030300</v>
      </c>
      <c r="C5" s="6">
        <v>2122874</v>
      </c>
      <c r="D5" s="6">
        <f t="shared" si="0"/>
        <v>907426</v>
      </c>
      <c r="E5" s="8">
        <f t="shared" si="1"/>
        <v>29.945087945087945</v>
      </c>
      <c r="F5" s="6">
        <f>VLOOKUP(A5,'[1]2020年6月売上集計'!$A$2:$B$10,2,FALSE)</f>
        <v>2434020</v>
      </c>
      <c r="G5" s="8">
        <f t="shared" si="2"/>
        <v>124.49774447210787</v>
      </c>
    </row>
    <row r="6" spans="1:7" x14ac:dyDescent="0.4">
      <c r="A6" s="2" t="s">
        <v>10</v>
      </c>
      <c r="B6" s="6">
        <v>774400</v>
      </c>
      <c r="C6" s="6">
        <v>499410</v>
      </c>
      <c r="D6" s="6">
        <f t="shared" si="0"/>
        <v>274990</v>
      </c>
      <c r="E6" s="8">
        <f t="shared" si="1"/>
        <v>35.510072314049587</v>
      </c>
      <c r="F6" s="6">
        <f>VLOOKUP(A6,'[1]2020年6月売上集計'!$A$2:$B$10,2,FALSE)</f>
        <v>695030</v>
      </c>
      <c r="G6" s="8">
        <f t="shared" si="2"/>
        <v>111.4196509503187</v>
      </c>
    </row>
    <row r="7" spans="1:7" x14ac:dyDescent="0.4">
      <c r="A7" s="2" t="s">
        <v>11</v>
      </c>
      <c r="B7" s="6">
        <v>149500</v>
      </c>
      <c r="C7" s="6">
        <v>90850</v>
      </c>
      <c r="D7" s="6">
        <f t="shared" si="0"/>
        <v>58650</v>
      </c>
      <c r="E7" s="8">
        <f t="shared" si="1"/>
        <v>39.230769230769234</v>
      </c>
      <c r="F7" s="6">
        <f>VLOOKUP(A7,'[1]2020年6月売上集計'!$A$2:$B$10,2,FALSE)</f>
        <v>153510</v>
      </c>
      <c r="G7" s="8">
        <f t="shared" si="2"/>
        <v>97.387792326232812</v>
      </c>
    </row>
    <row r="8" spans="1:7" x14ac:dyDescent="0.4">
      <c r="A8" s="2" t="s">
        <v>12</v>
      </c>
      <c r="B8" s="6">
        <v>1127500</v>
      </c>
      <c r="C8" s="6">
        <v>661092</v>
      </c>
      <c r="D8" s="6">
        <f t="shared" si="0"/>
        <v>466408</v>
      </c>
      <c r="E8" s="8">
        <f t="shared" si="1"/>
        <v>41.366563192904657</v>
      </c>
      <c r="F8" s="6">
        <f>VLOOKUP(A8,'[1]2020年6月売上集計'!$A$2:$B$10,2,FALSE)</f>
        <v>1084860</v>
      </c>
      <c r="G8" s="8">
        <f t="shared" si="2"/>
        <v>103.93046107331823</v>
      </c>
    </row>
    <row r="9" spans="1:7" x14ac:dyDescent="0.4">
      <c r="A9" s="2" t="s">
        <v>13</v>
      </c>
      <c r="B9" s="6">
        <v>402400</v>
      </c>
      <c r="C9" s="6">
        <v>233518</v>
      </c>
      <c r="D9" s="6">
        <f t="shared" si="0"/>
        <v>168882</v>
      </c>
      <c r="E9" s="8">
        <f t="shared" si="1"/>
        <v>41.968687872763425</v>
      </c>
      <c r="F9" s="6">
        <f>VLOOKUP(A9,'[1]2020年6月売上集計'!$A$2:$B$10,2,FALSE)</f>
        <v>355650</v>
      </c>
      <c r="G9" s="8">
        <f t="shared" si="2"/>
        <v>113.14494587375228</v>
      </c>
    </row>
    <row r="10" spans="1:7" x14ac:dyDescent="0.4">
      <c r="A10" s="2" t="s">
        <v>14</v>
      </c>
      <c r="B10" s="6">
        <v>897700</v>
      </c>
      <c r="C10" s="6">
        <v>598766</v>
      </c>
      <c r="D10" s="6">
        <f t="shared" si="0"/>
        <v>298934</v>
      </c>
      <c r="E10" s="8">
        <f t="shared" si="1"/>
        <v>33.299988860421074</v>
      </c>
      <c r="F10" s="6">
        <f>VLOOKUP(A10,'[1]2020年6月売上集計'!$A$2:$B$10,2,FALSE)</f>
        <v>534410</v>
      </c>
      <c r="G10" s="8">
        <f t="shared" si="2"/>
        <v>167.97964109953031</v>
      </c>
    </row>
    <row r="11" spans="1:7" x14ac:dyDescent="0.4">
      <c r="A11" s="2" t="s">
        <v>15</v>
      </c>
      <c r="B11" s="6">
        <v>83100</v>
      </c>
      <c r="C11" s="6">
        <v>53741</v>
      </c>
      <c r="D11" s="6">
        <f t="shared" si="0"/>
        <v>29359</v>
      </c>
      <c r="E11" s="8">
        <f t="shared" si="1"/>
        <v>35.329723225030087</v>
      </c>
      <c r="F11" s="6">
        <f>VLOOKUP(A11,'[1]2020年6月売上集計'!$A$2:$B$10,2,FALSE)</f>
        <v>133970</v>
      </c>
      <c r="G11" s="8">
        <f t="shared" si="2"/>
        <v>62.028812420691203</v>
      </c>
    </row>
    <row r="12" spans="1:7" x14ac:dyDescent="0.4">
      <c r="A12" s="3" t="s">
        <v>16</v>
      </c>
      <c r="B12" s="7">
        <f t="shared" ref="B12:D12" si="3">SUM(B3:B11)</f>
        <v>8912600</v>
      </c>
      <c r="C12" s="7">
        <f t="shared" si="3"/>
        <v>5797583</v>
      </c>
      <c r="D12" s="7">
        <f t="shared" si="3"/>
        <v>3115017</v>
      </c>
      <c r="E12" s="9">
        <f t="shared" si="1"/>
        <v>34.950710230460245</v>
      </c>
      <c r="F12" s="7">
        <f>SUM(F3:F11)</f>
        <v>8067780</v>
      </c>
      <c r="G12" s="9">
        <f t="shared" si="2"/>
        <v>110.47152996239362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horizontalDpi="300" verticalDpi="300" r:id="rId1"/>
  <ignoredErrors>
    <ignoredError sqref="E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7FDC2-D2F6-401B-BB91-C0DC972A2B97}">
  <dimension ref="A1:E23"/>
  <sheetViews>
    <sheetView workbookViewId="0">
      <selection sqref="A1:E1"/>
    </sheetView>
  </sheetViews>
  <sheetFormatPr defaultRowHeight="18.75" x14ac:dyDescent="0.4"/>
  <cols>
    <col min="1" max="1" width="27.625" customWidth="1"/>
    <col min="2" max="5" width="16.125" customWidth="1"/>
  </cols>
  <sheetData>
    <row r="1" spans="1:5" ht="24" x14ac:dyDescent="0.4">
      <c r="A1" s="13" t="s">
        <v>17</v>
      </c>
      <c r="B1" s="14"/>
      <c r="C1" s="14"/>
      <c r="D1" s="14"/>
      <c r="E1" s="14"/>
    </row>
    <row r="2" spans="1:5" ht="37.5" x14ac:dyDescent="0.4">
      <c r="A2" s="3" t="s">
        <v>18</v>
      </c>
      <c r="B2" s="4" t="s">
        <v>1</v>
      </c>
      <c r="C2" s="4" t="s">
        <v>19</v>
      </c>
      <c r="D2" s="4" t="s">
        <v>20</v>
      </c>
      <c r="E2" s="3" t="s">
        <v>21</v>
      </c>
    </row>
    <row r="3" spans="1:5" x14ac:dyDescent="0.4">
      <c r="A3" s="5" t="s">
        <v>24</v>
      </c>
      <c r="B3" s="6">
        <v>1710800</v>
      </c>
      <c r="C3" s="8">
        <f>B3/$B$23*100</f>
        <v>19.195296546462313</v>
      </c>
      <c r="D3" s="8">
        <f>C3</f>
        <v>19.195296546462313</v>
      </c>
      <c r="E3" s="1" t="str">
        <f>IF(D3&lt;=70,"A",IF(D3&lt;=90,"B","C"))</f>
        <v>A</v>
      </c>
    </row>
    <row r="4" spans="1:5" x14ac:dyDescent="0.4">
      <c r="A4" s="5" t="s">
        <v>25</v>
      </c>
      <c r="B4" s="6">
        <v>1319500</v>
      </c>
      <c r="C4" s="8">
        <f t="shared" ref="C4:C23" si="0">B4/$B$23*100</f>
        <v>14.804882974665082</v>
      </c>
      <c r="D4" s="8">
        <f>D3+C4</f>
        <v>34.000179521127393</v>
      </c>
      <c r="E4" s="1" t="str">
        <f t="shared" ref="E4:E22" si="1">IF(D4&lt;=70,"A",IF(D4&lt;=90,"B","C"))</f>
        <v>A</v>
      </c>
    </row>
    <row r="5" spans="1:5" x14ac:dyDescent="0.4">
      <c r="A5" s="5" t="s">
        <v>26</v>
      </c>
      <c r="B5" s="6">
        <v>1020000</v>
      </c>
      <c r="C5" s="8">
        <f t="shared" si="0"/>
        <v>11.444471871283351</v>
      </c>
      <c r="D5" s="8">
        <f t="shared" ref="D5:D22" si="2">D4+C5</f>
        <v>45.444651392410748</v>
      </c>
      <c r="E5" s="1" t="str">
        <f t="shared" si="1"/>
        <v>A</v>
      </c>
    </row>
    <row r="6" spans="1:5" x14ac:dyDescent="0.4">
      <c r="A6" s="5" t="s">
        <v>27</v>
      </c>
      <c r="B6" s="6">
        <v>830800</v>
      </c>
      <c r="C6" s="8">
        <f t="shared" si="0"/>
        <v>9.3216345398649114</v>
      </c>
      <c r="D6" s="8">
        <f t="shared" si="2"/>
        <v>54.766285932275657</v>
      </c>
      <c r="E6" s="1" t="str">
        <f t="shared" si="1"/>
        <v>A</v>
      </c>
    </row>
    <row r="7" spans="1:5" x14ac:dyDescent="0.4">
      <c r="A7" s="5" t="s">
        <v>28</v>
      </c>
      <c r="B7" s="6">
        <v>782100</v>
      </c>
      <c r="C7" s="8">
        <f t="shared" si="0"/>
        <v>8.7752171083634405</v>
      </c>
      <c r="D7" s="8">
        <f t="shared" si="2"/>
        <v>63.5415030406391</v>
      </c>
      <c r="E7" s="1" t="str">
        <f t="shared" si="1"/>
        <v>A</v>
      </c>
    </row>
    <row r="8" spans="1:5" x14ac:dyDescent="0.4">
      <c r="A8" s="5" t="s">
        <v>29</v>
      </c>
      <c r="B8" s="6">
        <v>394800</v>
      </c>
      <c r="C8" s="8">
        <f t="shared" si="0"/>
        <v>4.4296838184143796</v>
      </c>
      <c r="D8" s="8">
        <f t="shared" si="2"/>
        <v>67.971186859053475</v>
      </c>
      <c r="E8" s="1" t="str">
        <f t="shared" si="1"/>
        <v>A</v>
      </c>
    </row>
    <row r="9" spans="1:5" x14ac:dyDescent="0.4">
      <c r="A9" s="5" t="s">
        <v>30</v>
      </c>
      <c r="B9" s="6">
        <v>358800</v>
      </c>
      <c r="C9" s="8">
        <f t="shared" si="0"/>
        <v>4.0257612817808495</v>
      </c>
      <c r="D9" s="8">
        <f t="shared" si="2"/>
        <v>71.99694814083432</v>
      </c>
      <c r="E9" s="1" t="str">
        <f t="shared" si="1"/>
        <v>B</v>
      </c>
    </row>
    <row r="10" spans="1:5" x14ac:dyDescent="0.4">
      <c r="A10" s="5" t="s">
        <v>31</v>
      </c>
      <c r="B10" s="6">
        <v>311600</v>
      </c>
      <c r="C10" s="8">
        <f t="shared" si="0"/>
        <v>3.4961739559724432</v>
      </c>
      <c r="D10" s="8">
        <f t="shared" si="2"/>
        <v>75.493122096806758</v>
      </c>
      <c r="E10" s="1" t="str">
        <f t="shared" si="1"/>
        <v>B</v>
      </c>
    </row>
    <row r="11" spans="1:5" x14ac:dyDescent="0.4">
      <c r="A11" s="5" t="s">
        <v>32</v>
      </c>
      <c r="B11" s="6">
        <v>304000</v>
      </c>
      <c r="C11" s="8">
        <f t="shared" si="0"/>
        <v>3.4109014204609203</v>
      </c>
      <c r="D11" s="8">
        <f t="shared" si="2"/>
        <v>78.904023517267674</v>
      </c>
      <c r="E11" s="1" t="str">
        <f t="shared" si="1"/>
        <v>B</v>
      </c>
    </row>
    <row r="12" spans="1:5" x14ac:dyDescent="0.4">
      <c r="A12" s="5" t="s">
        <v>33</v>
      </c>
      <c r="B12" s="6">
        <v>296700</v>
      </c>
      <c r="C12" s="8">
        <f t="shared" si="0"/>
        <v>3.3289949060880106</v>
      </c>
      <c r="D12" s="8">
        <f t="shared" si="2"/>
        <v>82.233018423355688</v>
      </c>
      <c r="E12" s="1" t="str">
        <f t="shared" si="1"/>
        <v>B</v>
      </c>
    </row>
    <row r="13" spans="1:5" x14ac:dyDescent="0.4">
      <c r="A13" s="5" t="s">
        <v>34</v>
      </c>
      <c r="B13" s="6">
        <v>275200</v>
      </c>
      <c r="C13" s="8">
        <f t="shared" si="0"/>
        <v>3.0877633911540965</v>
      </c>
      <c r="D13" s="8">
        <f t="shared" si="2"/>
        <v>85.320781814509786</v>
      </c>
      <c r="E13" s="1" t="str">
        <f t="shared" si="1"/>
        <v>B</v>
      </c>
    </row>
    <row r="14" spans="1:5" x14ac:dyDescent="0.4">
      <c r="A14" s="5" t="s">
        <v>35</v>
      </c>
      <c r="B14" s="6">
        <v>250800</v>
      </c>
      <c r="C14" s="8">
        <f t="shared" si="0"/>
        <v>2.8139936718802594</v>
      </c>
      <c r="D14" s="8">
        <f t="shared" si="2"/>
        <v>88.134775486390041</v>
      </c>
      <c r="E14" s="1" t="str">
        <f t="shared" si="1"/>
        <v>B</v>
      </c>
    </row>
    <row r="15" spans="1:5" x14ac:dyDescent="0.4">
      <c r="A15" s="5" t="s">
        <v>36</v>
      </c>
      <c r="B15" s="6">
        <v>234900</v>
      </c>
      <c r="C15" s="8">
        <f t="shared" si="0"/>
        <v>2.6355945515337837</v>
      </c>
      <c r="D15" s="8">
        <f t="shared" si="2"/>
        <v>90.770370037923826</v>
      </c>
      <c r="E15" s="1" t="str">
        <f t="shared" si="1"/>
        <v>C</v>
      </c>
    </row>
    <row r="16" spans="1:5" x14ac:dyDescent="0.4">
      <c r="A16" s="5" t="s">
        <v>37</v>
      </c>
      <c r="B16" s="6">
        <v>202100</v>
      </c>
      <c r="C16" s="8">
        <f t="shared" si="0"/>
        <v>2.2675762403787894</v>
      </c>
      <c r="D16" s="8">
        <f t="shared" si="2"/>
        <v>93.037946278302613</v>
      </c>
      <c r="E16" s="1" t="str">
        <f t="shared" si="1"/>
        <v>C</v>
      </c>
    </row>
    <row r="17" spans="1:5" x14ac:dyDescent="0.4">
      <c r="A17" s="5" t="s">
        <v>38</v>
      </c>
      <c r="B17" s="6">
        <v>187600</v>
      </c>
      <c r="C17" s="8">
        <f t="shared" si="0"/>
        <v>2.1048852186791733</v>
      </c>
      <c r="D17" s="8">
        <f t="shared" si="2"/>
        <v>95.142831496981785</v>
      </c>
      <c r="E17" s="1" t="str">
        <f t="shared" si="1"/>
        <v>C</v>
      </c>
    </row>
    <row r="18" spans="1:5" x14ac:dyDescent="0.4">
      <c r="A18" s="5" t="s">
        <v>39</v>
      </c>
      <c r="B18" s="6">
        <v>149500</v>
      </c>
      <c r="C18" s="8">
        <f t="shared" si="0"/>
        <v>1.6774005340753542</v>
      </c>
      <c r="D18" s="8">
        <f t="shared" si="2"/>
        <v>96.820232031057145</v>
      </c>
      <c r="E18" s="1" t="str">
        <f t="shared" si="1"/>
        <v>C</v>
      </c>
    </row>
    <row r="19" spans="1:5" x14ac:dyDescent="0.4">
      <c r="A19" s="5" t="s">
        <v>40</v>
      </c>
      <c r="B19" s="6">
        <v>144300</v>
      </c>
      <c r="C19" s="8">
        <f t="shared" si="0"/>
        <v>1.6190561676727329</v>
      </c>
      <c r="D19" s="8">
        <f t="shared" si="2"/>
        <v>98.439288198729884</v>
      </c>
      <c r="E19" s="1" t="str">
        <f t="shared" si="1"/>
        <v>C</v>
      </c>
    </row>
    <row r="20" spans="1:5" x14ac:dyDescent="0.4">
      <c r="A20" s="5" t="s">
        <v>41</v>
      </c>
      <c r="B20" s="6">
        <v>56000</v>
      </c>
      <c r="C20" s="8">
        <f t="shared" si="0"/>
        <v>0.62832394587438012</v>
      </c>
      <c r="D20" s="8">
        <f t="shared" si="2"/>
        <v>99.067612144604269</v>
      </c>
      <c r="E20" s="1" t="str">
        <f t="shared" si="1"/>
        <v>C</v>
      </c>
    </row>
    <row r="21" spans="1:5" x14ac:dyDescent="0.4">
      <c r="A21" s="5" t="s">
        <v>42</v>
      </c>
      <c r="B21" s="6">
        <v>55200</v>
      </c>
      <c r="C21" s="8">
        <f t="shared" si="0"/>
        <v>0.61934788950474606</v>
      </c>
      <c r="D21" s="8">
        <f t="shared" si="2"/>
        <v>99.686960034109021</v>
      </c>
      <c r="E21" s="1" t="str">
        <f t="shared" si="1"/>
        <v>C</v>
      </c>
    </row>
    <row r="22" spans="1:5" x14ac:dyDescent="0.4">
      <c r="A22" s="5" t="s">
        <v>43</v>
      </c>
      <c r="B22" s="6">
        <v>27900</v>
      </c>
      <c r="C22" s="8">
        <f t="shared" si="0"/>
        <v>0.31303996589098582</v>
      </c>
      <c r="D22" s="8">
        <f t="shared" si="2"/>
        <v>100</v>
      </c>
      <c r="E22" s="1" t="str">
        <f t="shared" si="1"/>
        <v>C</v>
      </c>
    </row>
    <row r="23" spans="1:5" x14ac:dyDescent="0.4">
      <c r="A23" s="3" t="s">
        <v>16</v>
      </c>
      <c r="B23" s="7">
        <f>SUM(B3:B22)</f>
        <v>8912600</v>
      </c>
      <c r="C23" s="9">
        <f t="shared" si="0"/>
        <v>100</v>
      </c>
      <c r="D23" s="10" t="s">
        <v>22</v>
      </c>
      <c r="E23" s="3" t="s">
        <v>22</v>
      </c>
    </row>
  </sheetData>
  <mergeCells count="1">
    <mergeCell ref="A1:E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ABC分析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2021-05-19T02:11:32Z</dcterms:modified>
</cp:coreProperties>
</file>