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ocuments\MOS-Excel 365 2019-Expert(1)\"/>
    </mc:Choice>
  </mc:AlternateContent>
  <xr:revisionPtr revIDLastSave="0" documentId="13_ncr:1_{8F16F849-160F-4CC7-A5E7-96596921F0CE}" xr6:coauthVersionLast="36" xr6:coauthVersionMax="45" xr10:uidLastSave="{00000000-0000-0000-0000-000000000000}"/>
  <bookViews>
    <workbookView xWindow="-120" yWindow="-120" windowWidth="19440" windowHeight="11160" xr2:uid="{A90FEA15-5524-4432-AC1D-2CCA957EEBA8}"/>
  </bookViews>
  <sheets>
    <sheet name="請求書" sheetId="1" r:id="rId1"/>
    <sheet name="商品一覧" sheetId="2" r:id="rId2"/>
    <sheet name="祝休日一覧" sheetId="3" r:id="rId3"/>
  </sheets>
  <definedNames>
    <definedName name="祝休日一覧">祝休日一覧!$B$4:$B$23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D17" i="1"/>
  <c r="D18" i="1"/>
  <c r="D19" i="1"/>
  <c r="D20" i="1"/>
  <c r="D21" i="1"/>
  <c r="D22" i="1"/>
  <c r="D23" i="1"/>
  <c r="D24" i="1"/>
  <c r="D15" i="1"/>
  <c r="F15" i="1" s="1"/>
  <c r="C16" i="1"/>
  <c r="C17" i="1"/>
  <c r="C18" i="1"/>
  <c r="C19" i="1"/>
  <c r="C20" i="1"/>
  <c r="C21" i="1"/>
  <c r="C22" i="1"/>
  <c r="C23" i="1"/>
  <c r="C24" i="1"/>
  <c r="C15" i="1"/>
  <c r="F24" i="1"/>
  <c r="F23" i="1"/>
  <c r="F22" i="1"/>
  <c r="F21" i="1"/>
  <c r="F20" i="1"/>
  <c r="F19" i="1"/>
  <c r="F18" i="1"/>
  <c r="F17" i="1"/>
  <c r="F16" i="1"/>
  <c r="F25" i="1" l="1"/>
  <c r="F26" i="1" s="1"/>
  <c r="C7" i="1" s="1"/>
</calcChain>
</file>

<file path=xl/sharedStrings.xml><?xml version="1.0" encoding="utf-8"?>
<sst xmlns="http://schemas.openxmlformats.org/spreadsheetml/2006/main" count="75" uniqueCount="66">
  <si>
    <t>請求書</t>
    <rPh sb="0" eb="3">
      <t>セイキュウショ</t>
    </rPh>
    <phoneticPr fontId="3"/>
  </si>
  <si>
    <t>発行日</t>
    <rPh sb="0" eb="3">
      <t>ハッコウビ</t>
    </rPh>
    <phoneticPr fontId="3"/>
  </si>
  <si>
    <t>イングランド株式会社</t>
    <rPh sb="6" eb="10">
      <t>カブシキガイシャ</t>
    </rPh>
    <phoneticPr fontId="3"/>
  </si>
  <si>
    <t>〒101-XXXX</t>
    <phoneticPr fontId="3"/>
  </si>
  <si>
    <t>請求金額</t>
    <rPh sb="0" eb="2">
      <t>セイキュウ</t>
    </rPh>
    <rPh sb="2" eb="4">
      <t>キンガク</t>
    </rPh>
    <phoneticPr fontId="3"/>
  </si>
  <si>
    <t>東京都千代田区外神田X-X-X</t>
    <rPh sb="0" eb="3">
      <t>トウキョウト</t>
    </rPh>
    <rPh sb="3" eb="7">
      <t>チヨダク</t>
    </rPh>
    <rPh sb="7" eb="10">
      <t>ソトカンダ</t>
    </rPh>
    <phoneticPr fontId="3"/>
  </si>
  <si>
    <t>支払期限</t>
    <rPh sb="0" eb="2">
      <t>シハライ</t>
    </rPh>
    <rPh sb="2" eb="4">
      <t>キゲン</t>
    </rPh>
    <phoneticPr fontId="3"/>
  </si>
  <si>
    <t>TEL：03-5401-XXXX</t>
    <phoneticPr fontId="3"/>
  </si>
  <si>
    <t>FAX：03-5401-XXXX</t>
    <phoneticPr fontId="3"/>
  </si>
  <si>
    <t>毎度格別のお引き立てを賜り、厚くお礼申し上げます。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4" eb="15">
      <t>アツ</t>
    </rPh>
    <rPh sb="17" eb="18">
      <t>レイ</t>
    </rPh>
    <rPh sb="18" eb="19">
      <t>モウ</t>
    </rPh>
    <rPh sb="20" eb="21">
      <t>ア</t>
    </rPh>
    <phoneticPr fontId="3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</si>
  <si>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3"/>
  </si>
  <si>
    <t>型番</t>
    <rPh sb="0" eb="2">
      <t>カタバン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</si>
  <si>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</si>
  <si>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</si>
  <si>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</si>
  <si>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</si>
  <si>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C100</t>
    <phoneticPr fontId="3"/>
  </si>
  <si>
    <t>C120</t>
    <phoneticPr fontId="3"/>
  </si>
  <si>
    <t>T110</t>
    <phoneticPr fontId="3"/>
  </si>
  <si>
    <t>T200</t>
    <phoneticPr fontId="3"/>
  </si>
  <si>
    <t>消費税</t>
    <rPh sb="0" eb="3">
      <t>ショウヒゼイ</t>
    </rPh>
    <phoneticPr fontId="3"/>
  </si>
  <si>
    <t>合計金額</t>
    <rPh sb="0" eb="2">
      <t>ゴウケイ</t>
    </rPh>
    <rPh sb="2" eb="4">
      <t>キンガク</t>
    </rPh>
    <phoneticPr fontId="3"/>
  </si>
  <si>
    <t>商品一覧</t>
    <rPh sb="0" eb="2">
      <t>ショウヒン</t>
    </rPh>
    <rPh sb="2" eb="4">
      <t>イチラン</t>
    </rPh>
    <phoneticPr fontId="3"/>
  </si>
  <si>
    <t>モカコーヒー</t>
    <phoneticPr fontId="3"/>
  </si>
  <si>
    <t>C110</t>
    <phoneticPr fontId="3"/>
  </si>
  <si>
    <t>ブレンドコーヒー</t>
    <phoneticPr fontId="3"/>
  </si>
  <si>
    <t>炭焼コーヒー</t>
    <rPh sb="0" eb="2">
      <t>スミヤキ</t>
    </rPh>
    <phoneticPr fontId="3"/>
  </si>
  <si>
    <t>C130</t>
    <phoneticPr fontId="3"/>
  </si>
  <si>
    <t>ブルーマウンテン</t>
    <phoneticPr fontId="3"/>
  </si>
  <si>
    <t>C140</t>
    <phoneticPr fontId="3"/>
  </si>
  <si>
    <t>キリマンジャロ</t>
    <phoneticPr fontId="3"/>
  </si>
  <si>
    <t>T100</t>
    <phoneticPr fontId="3"/>
  </si>
  <si>
    <t>アッサムティー</t>
    <phoneticPr fontId="3"/>
  </si>
  <si>
    <t>ダージリンティー</t>
    <phoneticPr fontId="3"/>
  </si>
  <si>
    <t>T120</t>
    <phoneticPr fontId="3"/>
  </si>
  <si>
    <t>アップルティー</t>
    <phoneticPr fontId="3"/>
  </si>
  <si>
    <t>T130</t>
    <phoneticPr fontId="3"/>
  </si>
  <si>
    <t>オレンジペコ</t>
    <phoneticPr fontId="3"/>
  </si>
  <si>
    <t>T140</t>
    <phoneticPr fontId="3"/>
  </si>
  <si>
    <t>アールグレイ</t>
    <phoneticPr fontId="3"/>
  </si>
  <si>
    <t>ハーブティー</t>
    <phoneticPr fontId="3"/>
  </si>
  <si>
    <t>T210</t>
    <phoneticPr fontId="3"/>
  </si>
  <si>
    <t>ジャスミンティー</t>
    <phoneticPr fontId="3"/>
  </si>
  <si>
    <t>日付</t>
    <rPh sb="0" eb="2">
      <t>ヒヅケ</t>
    </rPh>
    <phoneticPr fontId="3"/>
  </si>
  <si>
    <t>祝日</t>
    <rPh sb="0" eb="2">
      <t>シュクジツ</t>
    </rPh>
    <phoneticPr fontId="3"/>
  </si>
  <si>
    <t>元日</t>
    <rPh sb="0" eb="2">
      <t>ガンジツ</t>
    </rPh>
    <phoneticPr fontId="3"/>
  </si>
  <si>
    <t>成人の日</t>
    <rPh sb="0" eb="2">
      <t>セイジン</t>
    </rPh>
    <rPh sb="3" eb="4">
      <t>ヒ</t>
    </rPh>
    <phoneticPr fontId="3"/>
  </si>
  <si>
    <t>建国記念の日</t>
    <rPh sb="0" eb="2">
      <t>ケンコク</t>
    </rPh>
    <rPh sb="2" eb="4">
      <t>キネン</t>
    </rPh>
    <rPh sb="5" eb="6">
      <t>ヒ</t>
    </rPh>
    <phoneticPr fontId="3"/>
  </si>
  <si>
    <t>春分の日</t>
    <rPh sb="0" eb="2">
      <t>シュンブン</t>
    </rPh>
    <rPh sb="3" eb="4">
      <t>ヒ</t>
    </rPh>
    <phoneticPr fontId="3"/>
  </si>
  <si>
    <t>昭和の日</t>
    <rPh sb="0" eb="2">
      <t>ショウワ</t>
    </rPh>
    <rPh sb="3" eb="4">
      <t>ヒ</t>
    </rPh>
    <phoneticPr fontId="3"/>
  </si>
  <si>
    <t>憲法記念日</t>
    <rPh sb="0" eb="2">
      <t>ケンポウ</t>
    </rPh>
    <rPh sb="2" eb="5">
      <t>キネンビ</t>
    </rPh>
    <phoneticPr fontId="3"/>
  </si>
  <si>
    <t>みどりの日</t>
    <rPh sb="4" eb="5">
      <t>ヒ</t>
    </rPh>
    <phoneticPr fontId="3"/>
  </si>
  <si>
    <t>こどもの日</t>
    <rPh sb="4" eb="5">
      <t>ヒ</t>
    </rPh>
    <phoneticPr fontId="3"/>
  </si>
  <si>
    <t>海の日</t>
    <rPh sb="0" eb="1">
      <t>ウミ</t>
    </rPh>
    <rPh sb="2" eb="3">
      <t>ヒ</t>
    </rPh>
    <phoneticPr fontId="3"/>
  </si>
  <si>
    <t>山の日</t>
    <rPh sb="0" eb="1">
      <t>ヤマ</t>
    </rPh>
    <rPh sb="2" eb="3">
      <t>ヒ</t>
    </rPh>
    <phoneticPr fontId="3"/>
  </si>
  <si>
    <t>敬老の日</t>
    <rPh sb="0" eb="2">
      <t>ケイロウ</t>
    </rPh>
    <rPh sb="3" eb="4">
      <t>ヒ</t>
    </rPh>
    <phoneticPr fontId="3"/>
  </si>
  <si>
    <t>秋分の日</t>
    <rPh sb="0" eb="2">
      <t>シュウブン</t>
    </rPh>
    <rPh sb="3" eb="4">
      <t>ヒ</t>
    </rPh>
    <phoneticPr fontId="3"/>
  </si>
  <si>
    <t>文化の日</t>
    <rPh sb="0" eb="2">
      <t>ブンカ</t>
    </rPh>
    <rPh sb="3" eb="4">
      <t>ヒ</t>
    </rPh>
    <phoneticPr fontId="3"/>
  </si>
  <si>
    <t>勤労感謝の日</t>
    <rPh sb="0" eb="2">
      <t>キンロウ</t>
    </rPh>
    <rPh sb="2" eb="4">
      <t>カンシャ</t>
    </rPh>
    <rPh sb="5" eb="6">
      <t>ヒ</t>
    </rPh>
    <phoneticPr fontId="3"/>
  </si>
  <si>
    <t>天皇誕生日</t>
    <rPh sb="0" eb="2">
      <t>テンノウ</t>
    </rPh>
    <rPh sb="2" eb="5">
      <t>タンジョウビ</t>
    </rPh>
    <phoneticPr fontId="3"/>
  </si>
  <si>
    <t>スポーツの日</t>
    <rPh sb="5" eb="6">
      <t>ヒ</t>
    </rPh>
    <phoneticPr fontId="3"/>
  </si>
  <si>
    <t>請求書No.</t>
    <rPh sb="0" eb="3">
      <t>セイキュウショ</t>
    </rPh>
    <phoneticPr fontId="3"/>
  </si>
  <si>
    <t>年末休暇</t>
    <rPh sb="0" eb="2">
      <t>ネンマツ</t>
    </rPh>
    <rPh sb="2" eb="4">
      <t>キュウカ</t>
    </rPh>
    <phoneticPr fontId="3"/>
  </si>
  <si>
    <t>青葉工業株式会社</t>
    <rPh sb="0" eb="2">
      <t>アオバ</t>
    </rPh>
    <rPh sb="2" eb="4">
      <t>コウギョウ</t>
    </rPh>
    <rPh sb="4" eb="8">
      <t>カブシキガイシャ</t>
    </rPh>
    <phoneticPr fontId="3"/>
  </si>
  <si>
    <t>休日</t>
    <rPh sb="0" eb="2">
      <t>キュウジツ</t>
    </rPh>
    <phoneticPr fontId="3"/>
  </si>
  <si>
    <t>祝休日一覧</t>
    <rPh sb="0" eb="1">
      <t>シュク</t>
    </rPh>
    <rPh sb="1" eb="3">
      <t>キュウジツ</t>
    </rPh>
    <rPh sb="3" eb="5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</si>
</sst>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F800]dddd\,\ mmmm\ dd\,\ yyyy"/>
    <numFmt numFmtId="177" formatCode="@&quot; 御中&quot;"/>
    <numFmt numFmtId="178" formatCode="#,##0&quot;円&quot;"/>
    <numFmt numFmtId="179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-0.2499465926084170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176" fontId="0" fillId="0" borderId="2" xfId="0" applyNumberFormat="1" applyBorder="1">
      <alignment vertical="center"/>
    </xf>
    <xf numFmtId="176" fontId="0" fillId="0" borderId="0" xfId="0" applyNumberFormat="1">
      <alignment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5" fillId="0" borderId="0" xfId="0" applyFont="1">
      <alignment vertical="center"/>
    </xf>
    <xf numFmtId="0" fontId="4" fillId="3" borderId="2" xfId="0" applyFont="1" applyFill="1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0" fillId="0" borderId="0" xfId="0" applyAlignment="1">
      <alignment horizontal="right" vertical="center"/>
    </xf>
    <xf numFmtId="0" fontId="0" fillId="0" borderId="2" xfId="0" applyFill="1" applyBorder="1">
      <alignment vertical="center"/>
    </xf>
    <xf numFmtId="178" fontId="0" fillId="0" borderId="2" xfId="1" applyNumberFormat="1" applyFont="1" applyBorder="1">
      <alignment vertical="center"/>
    </xf>
    <xf numFmtId="177" fontId="2" fillId="0" borderId="5" xfId="3" applyNumberFormat="1" applyBorder="1">
      <alignment vertical="center"/>
    </xf>
    <xf numFmtId="0" fontId="0" fillId="0" borderId="5" xfId="0" applyBorder="1">
      <alignment vertical="center"/>
    </xf>
    <xf numFmtId="179" fontId="0" fillId="2" borderId="4" xfId="2" applyNumberFormat="1" applyFont="1" applyFill="1" applyBorder="1">
      <alignment vertical="center"/>
    </xf>
    <xf numFmtId="0" fontId="5" fillId="0" borderId="0" xfId="0" applyFont="1" applyAlignment="1">
      <alignment horizontal="center" vertical="center"/>
    </xf>
  </cellXfs>
  <cellStyles count="4">
    <cellStyle name="パーセント" xfId="2" builtinId="5"/>
    <cellStyle name="桁区切り" xfId="1" builtinId="6"/>
    <cellStyle name="見出し 1" xfId="3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6D803-F85D-448B-95CC-A6D15BCD3960}">
  <dimension ref="B1:F26"/>
  <sheetViews>
    <sheetView tabSelected="1" workbookViewId="0"/>
  </sheetViews>
  <sheetFormatPr defaultRowHeight="18.75" x14ac:dyDescent="0.4"/>
  <cols>
    <col min="1" max="1" width="3.625" customWidth="1"/>
    <col min="2" max="2" width="13.125" customWidth="1"/>
    <col min="3" max="3" width="17.125" bestFit="1" customWidth="1"/>
    <col min="4" max="5" width="12.625" customWidth="1"/>
    <col min="6" max="6" width="14.625" bestFit="1" customWidth="1"/>
  </cols>
  <sheetData>
    <row r="1" spans="2:6" x14ac:dyDescent="0.4">
      <c r="E1" s="11" t="s">
        <v>61</v>
      </c>
      <c r="F1">
        <v>20210111</v>
      </c>
    </row>
    <row r="2" spans="2:6" x14ac:dyDescent="0.4">
      <c r="E2" s="11" t="s">
        <v>1</v>
      </c>
      <c r="F2" s="4">
        <v>44348</v>
      </c>
    </row>
    <row r="3" spans="2:6" ht="24" x14ac:dyDescent="0.4">
      <c r="B3" s="17" t="s">
        <v>0</v>
      </c>
      <c r="C3" s="17"/>
      <c r="D3" s="17"/>
      <c r="E3" s="17"/>
      <c r="F3" s="17"/>
    </row>
    <row r="4" spans="2:6" ht="25.5" thickBot="1" x14ac:dyDescent="0.45">
      <c r="B4" s="14" t="s">
        <v>63</v>
      </c>
      <c r="C4" s="15"/>
    </row>
    <row r="5" spans="2:6" ht="19.5" thickTop="1" x14ac:dyDescent="0.4">
      <c r="E5" t="s">
        <v>2</v>
      </c>
    </row>
    <row r="6" spans="2:6" x14ac:dyDescent="0.4">
      <c r="E6" t="s">
        <v>3</v>
      </c>
    </row>
    <row r="7" spans="2:6" x14ac:dyDescent="0.4">
      <c r="B7" s="5" t="s">
        <v>4</v>
      </c>
      <c r="C7" s="13">
        <f>F26</f>
        <v>1003968</v>
      </c>
      <c r="E7" t="s">
        <v>5</v>
      </c>
    </row>
    <row r="8" spans="2:6" x14ac:dyDescent="0.4">
      <c r="B8" s="5" t="s">
        <v>6</v>
      </c>
      <c r="C8" s="3"/>
      <c r="E8" t="s">
        <v>7</v>
      </c>
    </row>
    <row r="9" spans="2:6" x14ac:dyDescent="0.4">
      <c r="E9" t="s">
        <v>8</v>
      </c>
    </row>
    <row r="11" spans="2:6" x14ac:dyDescent="0.4">
      <c r="B11" t="s">
        <v>9</v>
      </c>
    </row>
    <row r="12" spans="2:6" x14ac:dyDescent="0.4">
      <c r="B12" t="s">
        <v>10</v>
      </c>
    </row>
    <row r="14" spans="2:6" x14ac:dyDescent="0.4">
      <c r="B14" s="5" t="s">
        <v>11</v>
      </c>
      <c r="C14" s="5" t="s">
        <v>12</v>
      </c>
      <c r="D14" s="5" t="s">
        <v>13</v>
      </c>
      <c r="E14" s="5" t="s">
        <v>14</v>
      </c>
      <c r="F14" s="5" t="s">
        <v>15</v>
      </c>
    </row>
    <row r="15" spans="2:6" x14ac:dyDescent="0.4">
      <c r="B15" s="1" t="s">
        <v>16</v>
      </c>
      <c r="C15" s="1" t="str">
        <f>IF(B15="","",VLOOKUP(B15,商品一覧!$B$4:$D$15,2,FALSE))</f>
        <v>モカコーヒー</v>
      </c>
      <c r="D15" s="2">
        <f>IF(B15="","",VLOOKUP(B15,商品一覧!$B$4:$D$15,3,FALSE))</f>
        <v>1200</v>
      </c>
      <c r="E15" s="1">
        <v>150</v>
      </c>
      <c r="F15" s="2">
        <f>IF(B15="","",D15*E15)</f>
        <v>180000</v>
      </c>
    </row>
    <row r="16" spans="2:6" x14ac:dyDescent="0.4">
      <c r="B16" s="1" t="s">
        <v>17</v>
      </c>
      <c r="C16" s="1" t="str">
        <f>IF(B16="","",VLOOKUP(B16,商品一覧!$B$4:$D$15,2,FALSE))</f>
        <v>炭焼コーヒー</v>
      </c>
      <c r="D16" s="2">
        <f>IF(B16="","",VLOOKUP(B16,商品一覧!$B$4:$D$15,3,FALSE))</f>
        <v>1500</v>
      </c>
      <c r="E16" s="1">
        <v>200</v>
      </c>
      <c r="F16" s="2">
        <f t="shared" ref="F16:F24" si="0">IF(B16="","",D16*E16)</f>
        <v>300000</v>
      </c>
    </row>
    <row r="17" spans="2:6" x14ac:dyDescent="0.4">
      <c r="B17" s="1" t="s">
        <v>18</v>
      </c>
      <c r="C17" s="1" t="str">
        <f>IF(B17="","",VLOOKUP(B17,商品一覧!$B$4:$D$15,2,FALSE))</f>
        <v>ダージリンティー</v>
      </c>
      <c r="D17" s="2">
        <f>IF(B17="","",VLOOKUP(B17,商品一覧!$B$4:$D$15,3,FALSE))</f>
        <v>1000</v>
      </c>
      <c r="E17" s="1">
        <v>300</v>
      </c>
      <c r="F17" s="2">
        <f t="shared" si="0"/>
        <v>300000</v>
      </c>
    </row>
    <row r="18" spans="2:6" x14ac:dyDescent="0.4">
      <c r="B18" s="1" t="s">
        <v>19</v>
      </c>
      <c r="C18" s="1" t="str">
        <f>IF(B18="","",VLOOKUP(B18,商品一覧!$B$4:$D$15,2,FALSE))</f>
        <v>ハーブティー</v>
      </c>
      <c r="D18" s="2">
        <f>IF(B18="","",VLOOKUP(B18,商品一覧!$B$4:$D$15,3,FALSE))</f>
        <v>1200</v>
      </c>
      <c r="E18" s="1">
        <v>180</v>
      </c>
      <c r="F18" s="2">
        <f t="shared" si="0"/>
        <v>216000</v>
      </c>
    </row>
    <row r="19" spans="2:6" x14ac:dyDescent="0.4">
      <c r="B19" s="1"/>
      <c r="C19" s="1" t="str">
        <f>IF(B19="","",VLOOKUP(B19,商品一覧!$B$4:$D$15,2,FALSE))</f>
        <v/>
      </c>
      <c r="D19" s="2" t="str">
        <f>IF(B19="","",VLOOKUP(B19,商品一覧!$B$4:$D$15,3,FALSE))</f>
        <v/>
      </c>
      <c r="E19" s="1"/>
      <c r="F19" s="2" t="str">
        <f t="shared" si="0"/>
        <v/>
      </c>
    </row>
    <row r="20" spans="2:6" x14ac:dyDescent="0.4">
      <c r="B20" s="1"/>
      <c r="C20" s="1" t="str">
        <f>IF(B20="","",VLOOKUP(B20,商品一覧!$B$4:$D$15,2,FALSE))</f>
        <v/>
      </c>
      <c r="D20" s="2" t="str">
        <f>IF(B20="","",VLOOKUP(B20,商品一覧!$B$4:$D$15,3,FALSE))</f>
        <v/>
      </c>
      <c r="E20" s="1"/>
      <c r="F20" s="2" t="str">
        <f t="shared" si="0"/>
        <v/>
      </c>
    </row>
    <row r="21" spans="2:6" x14ac:dyDescent="0.4">
      <c r="B21" s="1"/>
      <c r="C21" s="1" t="str">
        <f>IF(B21="","",VLOOKUP(B21,商品一覧!$B$4:$D$15,2,FALSE))</f>
        <v/>
      </c>
      <c r="D21" s="2" t="str">
        <f>IF(B21="","",VLOOKUP(B21,商品一覧!$B$4:$D$15,3,FALSE))</f>
        <v/>
      </c>
      <c r="E21" s="1"/>
      <c r="F21" s="2" t="str">
        <f t="shared" si="0"/>
        <v/>
      </c>
    </row>
    <row r="22" spans="2:6" x14ac:dyDescent="0.4">
      <c r="B22" s="1"/>
      <c r="C22" s="1" t="str">
        <f>IF(B22="","",VLOOKUP(B22,商品一覧!$B$4:$D$15,2,FALSE))</f>
        <v/>
      </c>
      <c r="D22" s="2" t="str">
        <f>IF(B22="","",VLOOKUP(B22,商品一覧!$B$4:$D$15,3,FALSE))</f>
        <v/>
      </c>
      <c r="E22" s="1"/>
      <c r="F22" s="2" t="str">
        <f t="shared" si="0"/>
        <v/>
      </c>
    </row>
    <row r="23" spans="2:6" x14ac:dyDescent="0.4">
      <c r="B23" s="1"/>
      <c r="C23" s="1" t="str">
        <f>IF(B23="","",VLOOKUP(B23,商品一覧!$B$4:$D$15,2,FALSE))</f>
        <v/>
      </c>
      <c r="D23" s="2" t="str">
        <f>IF(B23="","",VLOOKUP(B23,商品一覧!$B$4:$D$15,3,FALSE))</f>
        <v/>
      </c>
      <c r="E23" s="1"/>
      <c r="F23" s="2" t="str">
        <f t="shared" si="0"/>
        <v/>
      </c>
    </row>
    <row r="24" spans="2:6" x14ac:dyDescent="0.4">
      <c r="B24" s="1"/>
      <c r="C24" s="1" t="str">
        <f>IF(B24="","",VLOOKUP(B24,商品一覧!$B$4:$D$15,2,FALSE))</f>
        <v/>
      </c>
      <c r="D24" s="2" t="str">
        <f>IF(B24="","",VLOOKUP(B24,商品一覧!$B$4:$D$15,3,FALSE))</f>
        <v/>
      </c>
      <c r="E24" s="1"/>
      <c r="F24" s="2" t="str">
        <f t="shared" si="0"/>
        <v/>
      </c>
    </row>
    <row r="25" spans="2:6" x14ac:dyDescent="0.4">
      <c r="D25" s="6" t="s">
        <v>20</v>
      </c>
      <c r="E25" s="16">
        <v>8.0000000000000002E-3</v>
      </c>
      <c r="F25" s="2">
        <f>INT(SUM(F15:F24)*E25)</f>
        <v>7968</v>
      </c>
    </row>
    <row r="26" spans="2:6" x14ac:dyDescent="0.4">
      <c r="D26" s="6" t="s">
        <v>21</v>
      </c>
      <c r="E26" s="7"/>
      <c r="F26" s="2">
        <f>SUM(F15:F24)+F25</f>
        <v>1003968</v>
      </c>
    </row>
  </sheetData>
  <mergeCells count="1">
    <mergeCell ref="B3:F3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D4A27-11E7-4B4B-9D1C-D2807A764E7D}">
  <dimension ref="B1:D15"/>
  <sheetViews>
    <sheetView workbookViewId="0"/>
  </sheetViews>
  <sheetFormatPr defaultRowHeight="18.75" x14ac:dyDescent="0.4"/>
  <cols>
    <col min="1" max="1" width="3.625" customWidth="1"/>
    <col min="3" max="3" width="17.25" bestFit="1" customWidth="1"/>
  </cols>
  <sheetData>
    <row r="1" spans="2:4" ht="24" x14ac:dyDescent="0.4">
      <c r="B1" s="8" t="s">
        <v>22</v>
      </c>
    </row>
    <row r="3" spans="2:4" x14ac:dyDescent="0.4">
      <c r="B3" s="5" t="s">
        <v>11</v>
      </c>
      <c r="C3" s="5" t="s">
        <v>12</v>
      </c>
      <c r="D3" s="5" t="s">
        <v>13</v>
      </c>
    </row>
    <row r="4" spans="2:4" x14ac:dyDescent="0.4">
      <c r="B4" s="1" t="s">
        <v>16</v>
      </c>
      <c r="C4" s="1" t="s">
        <v>23</v>
      </c>
      <c r="D4" s="2">
        <v>1200</v>
      </c>
    </row>
    <row r="5" spans="2:4" x14ac:dyDescent="0.4">
      <c r="B5" s="1" t="s">
        <v>24</v>
      </c>
      <c r="C5" s="1" t="s">
        <v>25</v>
      </c>
      <c r="D5" s="2">
        <v>1000</v>
      </c>
    </row>
    <row r="6" spans="2:4" x14ac:dyDescent="0.4">
      <c r="B6" s="1" t="s">
        <v>17</v>
      </c>
      <c r="C6" s="1" t="s">
        <v>26</v>
      </c>
      <c r="D6" s="2">
        <v>1500</v>
      </c>
    </row>
    <row r="7" spans="2:4" x14ac:dyDescent="0.4">
      <c r="B7" s="1" t="s">
        <v>27</v>
      </c>
      <c r="C7" s="1" t="s">
        <v>28</v>
      </c>
      <c r="D7" s="2">
        <v>1800</v>
      </c>
    </row>
    <row r="8" spans="2:4" x14ac:dyDescent="0.4">
      <c r="B8" s="1" t="s">
        <v>29</v>
      </c>
      <c r="C8" s="1" t="s">
        <v>30</v>
      </c>
      <c r="D8" s="2">
        <v>1300</v>
      </c>
    </row>
    <row r="9" spans="2:4" x14ac:dyDescent="0.4">
      <c r="B9" s="1" t="s">
        <v>31</v>
      </c>
      <c r="C9" s="1" t="s">
        <v>32</v>
      </c>
      <c r="D9" s="2">
        <v>1200</v>
      </c>
    </row>
    <row r="10" spans="2:4" x14ac:dyDescent="0.4">
      <c r="B10" s="1" t="s">
        <v>18</v>
      </c>
      <c r="C10" s="1" t="s">
        <v>33</v>
      </c>
      <c r="D10" s="2">
        <v>1000</v>
      </c>
    </row>
    <row r="11" spans="2:4" x14ac:dyDescent="0.4">
      <c r="B11" s="1" t="s">
        <v>34</v>
      </c>
      <c r="C11" s="1" t="s">
        <v>35</v>
      </c>
      <c r="D11" s="2">
        <v>1500</v>
      </c>
    </row>
    <row r="12" spans="2:4" x14ac:dyDescent="0.4">
      <c r="B12" s="1" t="s">
        <v>36</v>
      </c>
      <c r="C12" s="1" t="s">
        <v>37</v>
      </c>
      <c r="D12" s="2">
        <v>1300</v>
      </c>
    </row>
    <row r="13" spans="2:4" x14ac:dyDescent="0.4">
      <c r="B13" s="1" t="s">
        <v>38</v>
      </c>
      <c r="C13" s="1" t="s">
        <v>39</v>
      </c>
      <c r="D13" s="2">
        <v>1800</v>
      </c>
    </row>
    <row r="14" spans="2:4" x14ac:dyDescent="0.4">
      <c r="B14" s="1" t="s">
        <v>19</v>
      </c>
      <c r="C14" s="1" t="s">
        <v>40</v>
      </c>
      <c r="D14" s="2">
        <v>1200</v>
      </c>
    </row>
    <row r="15" spans="2:4" x14ac:dyDescent="0.4">
      <c r="B15" s="1" t="s">
        <v>41</v>
      </c>
      <c r="C15" s="1" t="s">
        <v>42</v>
      </c>
      <c r="D15" s="2">
        <v>1100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BDC56-C264-4A99-83B6-F8E6BA3A4A54}">
  <dimension ref="B1:C23"/>
  <sheetViews>
    <sheetView workbookViewId="0"/>
  </sheetViews>
  <sheetFormatPr defaultRowHeight="18.75" x14ac:dyDescent="0.4"/>
  <cols>
    <col min="1" max="1" width="3.625" customWidth="1"/>
    <col min="2" max="2" width="11.375" customWidth="1"/>
    <col min="3" max="3" width="13" customWidth="1"/>
  </cols>
  <sheetData>
    <row r="1" spans="2:3" ht="24" x14ac:dyDescent="0.4">
      <c r="B1" s="8" t="s">
        <v>65</v>
      </c>
    </row>
    <row r="3" spans="2:3" x14ac:dyDescent="0.4">
      <c r="B3" s="9" t="s">
        <v>43</v>
      </c>
      <c r="C3" s="9" t="s">
        <v>44</v>
      </c>
    </row>
    <row r="4" spans="2:3" x14ac:dyDescent="0.4">
      <c r="B4" s="10">
        <v>44197</v>
      </c>
      <c r="C4" s="1" t="s">
        <v>45</v>
      </c>
    </row>
    <row r="5" spans="2:3" x14ac:dyDescent="0.4">
      <c r="B5" s="10">
        <v>44207</v>
      </c>
      <c r="C5" s="1" t="s">
        <v>46</v>
      </c>
    </row>
    <row r="6" spans="2:3" x14ac:dyDescent="0.4">
      <c r="B6" s="10">
        <v>44238</v>
      </c>
      <c r="C6" s="1" t="s">
        <v>47</v>
      </c>
    </row>
    <row r="7" spans="2:3" x14ac:dyDescent="0.4">
      <c r="B7" s="10">
        <v>44250</v>
      </c>
      <c r="C7" s="1" t="s">
        <v>59</v>
      </c>
    </row>
    <row r="8" spans="2:3" x14ac:dyDescent="0.4">
      <c r="B8" s="10">
        <v>44275</v>
      </c>
      <c r="C8" s="1" t="s">
        <v>48</v>
      </c>
    </row>
    <row r="9" spans="2:3" x14ac:dyDescent="0.4">
      <c r="B9" s="10">
        <v>44315</v>
      </c>
      <c r="C9" s="1" t="s">
        <v>49</v>
      </c>
    </row>
    <row r="10" spans="2:3" x14ac:dyDescent="0.4">
      <c r="B10" s="10">
        <v>44319</v>
      </c>
      <c r="C10" s="1" t="s">
        <v>50</v>
      </c>
    </row>
    <row r="11" spans="2:3" x14ac:dyDescent="0.4">
      <c r="B11" s="10">
        <v>44320</v>
      </c>
      <c r="C11" s="1" t="s">
        <v>51</v>
      </c>
    </row>
    <row r="12" spans="2:3" x14ac:dyDescent="0.4">
      <c r="B12" s="10">
        <v>44321</v>
      </c>
      <c r="C12" s="1" t="s">
        <v>52</v>
      </c>
    </row>
    <row r="13" spans="2:3" x14ac:dyDescent="0.4">
      <c r="B13" s="10">
        <v>44399</v>
      </c>
      <c r="C13" s="1" t="s">
        <v>53</v>
      </c>
    </row>
    <row r="14" spans="2:3" x14ac:dyDescent="0.4">
      <c r="B14" s="10">
        <v>44400</v>
      </c>
      <c r="C14" s="1" t="s">
        <v>60</v>
      </c>
    </row>
    <row r="15" spans="2:3" x14ac:dyDescent="0.4">
      <c r="B15" s="10">
        <v>44416</v>
      </c>
      <c r="C15" s="1" t="s">
        <v>54</v>
      </c>
    </row>
    <row r="16" spans="2:3" x14ac:dyDescent="0.4">
      <c r="B16" s="10">
        <v>44417</v>
      </c>
      <c r="C16" s="1" t="s">
        <v>64</v>
      </c>
    </row>
    <row r="17" spans="2:3" x14ac:dyDescent="0.4">
      <c r="B17" s="10">
        <v>44459</v>
      </c>
      <c r="C17" s="1" t="s">
        <v>55</v>
      </c>
    </row>
    <row r="18" spans="2:3" x14ac:dyDescent="0.4">
      <c r="B18" s="10">
        <v>44462</v>
      </c>
      <c r="C18" s="1" t="s">
        <v>56</v>
      </c>
    </row>
    <row r="19" spans="2:3" x14ac:dyDescent="0.4">
      <c r="B19" s="10">
        <v>44503</v>
      </c>
      <c r="C19" s="1" t="s">
        <v>57</v>
      </c>
    </row>
    <row r="20" spans="2:3" x14ac:dyDescent="0.4">
      <c r="B20" s="10">
        <v>44523</v>
      </c>
      <c r="C20" s="1" t="s">
        <v>58</v>
      </c>
    </row>
    <row r="21" spans="2:3" x14ac:dyDescent="0.4">
      <c r="B21" s="10">
        <v>44559</v>
      </c>
      <c r="C21" s="12" t="s">
        <v>62</v>
      </c>
    </row>
    <row r="22" spans="2:3" x14ac:dyDescent="0.4">
      <c r="B22" s="10">
        <v>44560</v>
      </c>
      <c r="C22" s="12" t="s">
        <v>62</v>
      </c>
    </row>
    <row r="23" spans="2:3" x14ac:dyDescent="0.4">
      <c r="B23" s="10">
        <v>44561</v>
      </c>
      <c r="C23" s="12" t="s">
        <v>62</v>
      </c>
    </row>
  </sheetData>
  <sortState ref="B4:C20">
    <sortCondition ref="B4"/>
  </sortSt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請求書</vt:lpstr>
      <vt:lpstr>商品一覧</vt:lpstr>
      <vt:lpstr>祝休日一覧</vt:lpstr>
      <vt:lpstr>祝休日一覧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2019-07-16T07:28:02Z</dcterms:created>
  <dcterms:modified xsi:type="dcterms:W3CDTF">2021-04-01T01:43:19Z</dcterms:modified>
</cp:coreProperties>
</file>