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9_ALJやり取り\20210108_PG1版デバッグ（FOM→ALJ）\4\"/>
    </mc:Choice>
  </mc:AlternateContent>
  <xr:revisionPtr revIDLastSave="0" documentId="13_ncr:1_{BCA2B497-1D33-4B27-8FFD-0B1CE81B3E97}" xr6:coauthVersionLast="45" xr6:coauthVersionMax="45" xr10:uidLastSave="{00000000-0000-0000-0000-000000000000}"/>
  <bookViews>
    <workbookView xWindow="384" yWindow="384" windowWidth="21396" windowHeight="11820" xr2:uid="{5E82FC96-CE8B-4D1B-9C69-BB24113ECC41}"/>
  </bookViews>
  <sheets>
    <sheet name="利用履歴" sheetId="1" r:id="rId1"/>
    <sheet name="会員種別集計" sheetId="2" r:id="rId2"/>
    <sheet name="利用区分別集計" sheetId="6" r:id="rId3"/>
    <sheet name="メンテナンス予定表" sheetId="4" r:id="rId4"/>
    <sheet name="会員名簿" sheetId="3" r:id="rId5"/>
    <sheet name="休業日一覧" sheetId="5" state="hidden" r:id="rId6"/>
  </sheets>
  <definedNames>
    <definedName name="No.">利用履歴!$A$4:$A$52</definedName>
    <definedName name="会員No.">利用履歴!$C$4:$C$52</definedName>
    <definedName name="会員種別">利用履歴!$E$4:$E$52</definedName>
    <definedName name="休業日">休業日一覧!$B$3:$B$27</definedName>
    <definedName name="氏名">利用履歴!$D$4:$D$52</definedName>
    <definedName name="消費税">利用履歴!$H$4:$H$52</definedName>
    <definedName name="税込代金">利用履歴!$I$4:$I$52</definedName>
    <definedName name="利用区分">利用履歴!$F$4:$F$52</definedName>
    <definedName name="利用代金">利用履歴!$G$4:$G$52</definedName>
    <definedName name="利用年月日">利用履歴!$B$4:$B$52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E4" i="1"/>
  <c r="D4" i="1"/>
  <c r="L20" i="1" l="1"/>
  <c r="L21" i="1"/>
  <c r="L22" i="1"/>
  <c r="L19" i="1"/>
  <c r="L14" i="1"/>
  <c r="L15" i="1"/>
  <c r="L16" i="1"/>
  <c r="L13" i="1"/>
  <c r="L8" i="1" l="1"/>
  <c r="L9" i="1"/>
  <c r="L10" i="1"/>
  <c r="L7" i="1"/>
  <c r="H12" i="1"/>
  <c r="H11" i="1"/>
  <c r="H10" i="1"/>
  <c r="H9" i="1"/>
  <c r="H8" i="1"/>
  <c r="H7" i="1"/>
  <c r="H6" i="1"/>
  <c r="H5" i="1"/>
  <c r="H4" i="1"/>
  <c r="I4" i="1" s="1"/>
  <c r="I5" i="1" l="1"/>
  <c r="I6" i="1"/>
  <c r="I7" i="1"/>
  <c r="I8" i="1"/>
  <c r="I9" i="1"/>
  <c r="I10" i="1"/>
  <c r="I11" i="1"/>
  <c r="I12" i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</calcChain>
</file>

<file path=xl/sharedStrings.xml><?xml version="1.0" encoding="utf-8"?>
<sst xmlns="http://schemas.openxmlformats.org/spreadsheetml/2006/main" count="364" uniqueCount="243">
  <si>
    <t>ゴールド</t>
    <phoneticPr fontId="3"/>
  </si>
  <si>
    <t>プラチナ</t>
    <phoneticPr fontId="3"/>
  </si>
  <si>
    <t>No.</t>
    <phoneticPr fontId="3"/>
  </si>
  <si>
    <t>利用年月日</t>
    <rPh sb="0" eb="5">
      <t>リヨウネンガッピ</t>
    </rPh>
    <phoneticPr fontId="8"/>
  </si>
  <si>
    <t>会員No.</t>
    <rPh sb="0" eb="2">
      <t>カイイン</t>
    </rPh>
    <phoneticPr fontId="8"/>
  </si>
  <si>
    <t>氏名</t>
    <rPh sb="0" eb="2">
      <t>シメイ</t>
    </rPh>
    <phoneticPr fontId="8"/>
  </si>
  <si>
    <t>会員種別</t>
    <rPh sb="0" eb="2">
      <t>カイイン</t>
    </rPh>
    <rPh sb="2" eb="4">
      <t>シュベツ</t>
    </rPh>
    <phoneticPr fontId="8"/>
  </si>
  <si>
    <t>利用区分</t>
    <rPh sb="0" eb="4">
      <t>リヨウクブン</t>
    </rPh>
    <phoneticPr fontId="8"/>
  </si>
  <si>
    <t>利用代金</t>
    <rPh sb="0" eb="4">
      <t>リヨウダイキン</t>
    </rPh>
    <phoneticPr fontId="8"/>
  </si>
  <si>
    <t>消費税</t>
    <rPh sb="0" eb="3">
      <t>ショウヒゼイ</t>
    </rPh>
    <phoneticPr fontId="8"/>
  </si>
  <si>
    <t>税込代金</t>
    <rPh sb="0" eb="2">
      <t>ゼイコミ</t>
    </rPh>
    <rPh sb="2" eb="4">
      <t>ダイキン</t>
    </rPh>
    <phoneticPr fontId="8"/>
  </si>
  <si>
    <t>消費税率</t>
    <rPh sb="0" eb="3">
      <t>ショウヒゼイ</t>
    </rPh>
    <rPh sb="3" eb="4">
      <t>リツ</t>
    </rPh>
    <phoneticPr fontId="8"/>
  </si>
  <si>
    <t>ゴルフ</t>
    <phoneticPr fontId="3"/>
  </si>
  <si>
    <t>ダイビング</t>
    <phoneticPr fontId="3"/>
  </si>
  <si>
    <t>年間利用回数20回以上</t>
    <rPh sb="0" eb="2">
      <t>ネンカン</t>
    </rPh>
    <rPh sb="2" eb="4">
      <t>リヨウ</t>
    </rPh>
    <rPh sb="4" eb="6">
      <t>カイスウ</t>
    </rPh>
    <rPh sb="8" eb="9">
      <t>カイ</t>
    </rPh>
    <rPh sb="9" eb="11">
      <t>イジョウ</t>
    </rPh>
    <phoneticPr fontId="8"/>
  </si>
  <si>
    <t>年間利用回数12回以上</t>
    <rPh sb="0" eb="2">
      <t>ネンカン</t>
    </rPh>
    <rPh sb="2" eb="4">
      <t>リヨウ</t>
    </rPh>
    <rPh sb="4" eb="6">
      <t>カイスウ</t>
    </rPh>
    <rPh sb="8" eb="9">
      <t>カイ</t>
    </rPh>
    <rPh sb="9" eb="11">
      <t>イジョウ</t>
    </rPh>
    <phoneticPr fontId="8"/>
  </si>
  <si>
    <t>一般</t>
    <rPh sb="0" eb="2">
      <t>イッパン</t>
    </rPh>
    <phoneticPr fontId="8"/>
  </si>
  <si>
    <t>特になし</t>
    <rPh sb="0" eb="1">
      <t>トク</t>
    </rPh>
    <phoneticPr fontId="8"/>
  </si>
  <si>
    <t>ヨット</t>
    <phoneticPr fontId="3"/>
  </si>
  <si>
    <t>利用代金平均</t>
    <rPh sb="0" eb="2">
      <t>リヨウ</t>
    </rPh>
    <rPh sb="2" eb="4">
      <t>ダイキン</t>
    </rPh>
    <rPh sb="4" eb="6">
      <t>ヘイキン</t>
    </rPh>
    <phoneticPr fontId="8"/>
  </si>
  <si>
    <t>フィッシング</t>
    <phoneticPr fontId="3"/>
  </si>
  <si>
    <t>元日</t>
    <rPh sb="0" eb="2">
      <t>ガンジツ</t>
    </rPh>
    <phoneticPr fontId="10"/>
  </si>
  <si>
    <t>冬期休暇</t>
    <rPh sb="0" eb="2">
      <t>トウキ</t>
    </rPh>
    <rPh sb="2" eb="4">
      <t>キュウカ</t>
    </rPh>
    <phoneticPr fontId="10"/>
  </si>
  <si>
    <t>成人の日</t>
    <rPh sb="0" eb="2">
      <t>セイジン</t>
    </rPh>
    <rPh sb="3" eb="4">
      <t>ヒ</t>
    </rPh>
    <phoneticPr fontId="10"/>
  </si>
  <si>
    <t>春分の日</t>
    <rPh sb="0" eb="2">
      <t>シュンブン</t>
    </rPh>
    <rPh sb="3" eb="4">
      <t>ヒ</t>
    </rPh>
    <phoneticPr fontId="10"/>
  </si>
  <si>
    <t>昭和の日</t>
    <rPh sb="0" eb="2">
      <t>ショウワ</t>
    </rPh>
    <rPh sb="3" eb="4">
      <t>ヒ</t>
    </rPh>
    <phoneticPr fontId="10"/>
  </si>
  <si>
    <t>憲法記念日</t>
    <rPh sb="0" eb="2">
      <t>ケンポウ</t>
    </rPh>
    <rPh sb="2" eb="5">
      <t>キネンビ</t>
    </rPh>
    <phoneticPr fontId="10"/>
  </si>
  <si>
    <t>みどりの日</t>
    <rPh sb="4" eb="5">
      <t>ヒ</t>
    </rPh>
    <phoneticPr fontId="10"/>
  </si>
  <si>
    <t>こどもの日</t>
    <rPh sb="4" eb="5">
      <t>ヒ</t>
    </rPh>
    <phoneticPr fontId="10"/>
  </si>
  <si>
    <t>海の日</t>
    <rPh sb="0" eb="1">
      <t>ウミ</t>
    </rPh>
    <rPh sb="2" eb="3">
      <t>ヒ</t>
    </rPh>
    <phoneticPr fontId="10"/>
  </si>
  <si>
    <t>山の日</t>
    <rPh sb="0" eb="1">
      <t>ヤマ</t>
    </rPh>
    <rPh sb="2" eb="3">
      <t>ヒ</t>
    </rPh>
    <phoneticPr fontId="10"/>
  </si>
  <si>
    <t>夏期休暇</t>
    <rPh sb="0" eb="2">
      <t>カキ</t>
    </rPh>
    <rPh sb="2" eb="4">
      <t>キュウカ</t>
    </rPh>
    <phoneticPr fontId="10"/>
  </si>
  <si>
    <t>敬老の日</t>
    <rPh sb="0" eb="2">
      <t>ケイロウ</t>
    </rPh>
    <rPh sb="3" eb="4">
      <t>ヒ</t>
    </rPh>
    <phoneticPr fontId="10"/>
  </si>
  <si>
    <t>秋分の日</t>
    <rPh sb="0" eb="2">
      <t>シュウブン</t>
    </rPh>
    <rPh sb="3" eb="4">
      <t>ヒ</t>
    </rPh>
    <phoneticPr fontId="10"/>
  </si>
  <si>
    <t>文化の日</t>
    <rPh sb="0" eb="2">
      <t>ブンカ</t>
    </rPh>
    <rPh sb="3" eb="4">
      <t>ヒ</t>
    </rPh>
    <phoneticPr fontId="10"/>
  </si>
  <si>
    <t>勤労感謝の日</t>
    <rPh sb="0" eb="2">
      <t>キンロウ</t>
    </rPh>
    <rPh sb="2" eb="4">
      <t>カンシャ</t>
    </rPh>
    <rPh sb="5" eb="6">
      <t>ヒ</t>
    </rPh>
    <phoneticPr fontId="10"/>
  </si>
  <si>
    <t>天皇誕生日</t>
    <rPh sb="0" eb="2">
      <t>テンノウ</t>
    </rPh>
    <rPh sb="2" eb="5">
      <t>タンジョウビ</t>
    </rPh>
    <phoneticPr fontId="10"/>
  </si>
  <si>
    <t>利用履歴</t>
    <rPh sb="0" eb="4">
      <t>リヨウリレキ</t>
    </rPh>
    <phoneticPr fontId="3"/>
  </si>
  <si>
    <t>2021年休業日一覧</t>
    <rPh sb="4" eb="5">
      <t>ネン</t>
    </rPh>
    <rPh sb="5" eb="8">
      <t>キュウギョウビ</t>
    </rPh>
    <rPh sb="8" eb="10">
      <t>イチラン</t>
    </rPh>
    <phoneticPr fontId="10"/>
  </si>
  <si>
    <t>ゴールド</t>
  </si>
  <si>
    <t>プラチナ</t>
  </si>
  <si>
    <t>一般</t>
  </si>
  <si>
    <t>総計</t>
  </si>
  <si>
    <t>利用年月日</t>
  </si>
  <si>
    <t>ゴルフ</t>
  </si>
  <si>
    <t>ダイビング</t>
  </si>
  <si>
    <t>フィッシング</t>
  </si>
  <si>
    <t>ヨット</t>
  </si>
  <si>
    <t>行ラベル</t>
  </si>
  <si>
    <t>スポーツの日</t>
    <rPh sb="5" eb="6">
      <t>ヒ</t>
    </rPh>
    <phoneticPr fontId="10"/>
  </si>
  <si>
    <t>利用区分</t>
  </si>
  <si>
    <t>施設メンテナンス予定表</t>
    <rPh sb="0" eb="2">
      <t>シセツ</t>
    </rPh>
    <rPh sb="8" eb="10">
      <t>ヨテイ</t>
    </rPh>
    <rPh sb="10" eb="11">
      <t>ヒョウ</t>
    </rPh>
    <phoneticPr fontId="10"/>
  </si>
  <si>
    <t>(すべて)</t>
  </si>
  <si>
    <t>10月1日</t>
  </si>
  <si>
    <t>10月2日</t>
  </si>
  <si>
    <t>10月3日</t>
  </si>
  <si>
    <t>10月6日</t>
  </si>
  <si>
    <t>10月8日</t>
  </si>
  <si>
    <t>10月9日</t>
  </si>
  <si>
    <t>10月10日</t>
  </si>
  <si>
    <t>10月12日</t>
  </si>
  <si>
    <t>10月13日</t>
  </si>
  <si>
    <t>10月16日</t>
  </si>
  <si>
    <t>10月17日</t>
  </si>
  <si>
    <t>10月19日</t>
  </si>
  <si>
    <t>10月20日</t>
  </si>
  <si>
    <t>10月21日</t>
  </si>
  <si>
    <t>10月22日</t>
  </si>
  <si>
    <t>10月23日</t>
  </si>
  <si>
    <t>10月24日</t>
  </si>
  <si>
    <t>10月25日</t>
  </si>
  <si>
    <t>10月30日</t>
  </si>
  <si>
    <t>11月1日</t>
  </si>
  <si>
    <t>11月2日</t>
  </si>
  <si>
    <t>11月8日</t>
  </si>
  <si>
    <t>11月9日</t>
  </si>
  <si>
    <t>11月10日</t>
  </si>
  <si>
    <t>11月11日</t>
  </si>
  <si>
    <t>11月12日</t>
  </si>
  <si>
    <t>11月13日</t>
  </si>
  <si>
    <t>11月14日</t>
  </si>
  <si>
    <t>11月22日</t>
  </si>
  <si>
    <t>11月25日</t>
  </si>
  <si>
    <t>11月26日</t>
  </si>
  <si>
    <t>11月27日</t>
  </si>
  <si>
    <t>11月28日</t>
  </si>
  <si>
    <t>11月29日</t>
  </si>
  <si>
    <t>11月30日</t>
  </si>
  <si>
    <t>会員No.</t>
    <rPh sb="0" eb="2">
      <t>カイイン</t>
    </rPh>
    <phoneticPr fontId="15"/>
  </si>
  <si>
    <t>氏名</t>
    <rPh sb="0" eb="2">
      <t>シメイ</t>
    </rPh>
    <phoneticPr fontId="15"/>
  </si>
  <si>
    <t>フリガナ</t>
    <phoneticPr fontId="14"/>
  </si>
  <si>
    <t>会員種別</t>
    <rPh sb="0" eb="4">
      <t>カイインシュベツ</t>
    </rPh>
    <phoneticPr fontId="15"/>
  </si>
  <si>
    <t>郵便番号</t>
    <rPh sb="0" eb="4">
      <t>ユウビンバンゴウ</t>
    </rPh>
    <phoneticPr fontId="15"/>
  </si>
  <si>
    <t>住所1</t>
    <rPh sb="0" eb="2">
      <t>ジュウショ</t>
    </rPh>
    <phoneticPr fontId="15"/>
  </si>
  <si>
    <t>住所2</t>
    <rPh sb="0" eb="2">
      <t>ジュウショ</t>
    </rPh>
    <phoneticPr fontId="15"/>
  </si>
  <si>
    <t>電話番号</t>
    <rPh sb="0" eb="4">
      <t>デンワバンゴウ</t>
    </rPh>
    <phoneticPr fontId="15"/>
  </si>
  <si>
    <t>性別</t>
    <rPh sb="0" eb="2">
      <t>セイベツ</t>
    </rPh>
    <phoneticPr fontId="15"/>
  </si>
  <si>
    <t>大月　賢一郎</t>
    <rPh sb="0" eb="6">
      <t>オオツキ　ケンイチロウ</t>
    </rPh>
    <phoneticPr fontId="14"/>
  </si>
  <si>
    <t>オオツキ　ケンイチロウ</t>
    <phoneticPr fontId="14"/>
  </si>
  <si>
    <t>ゴールド</t>
    <phoneticPr fontId="14"/>
  </si>
  <si>
    <t>249-0005</t>
    <phoneticPr fontId="14"/>
  </si>
  <si>
    <t>046-821-XXXX</t>
    <phoneticPr fontId="14"/>
  </si>
  <si>
    <t>男</t>
    <rPh sb="0" eb="1">
      <t>オトコ</t>
    </rPh>
    <phoneticPr fontId="14"/>
  </si>
  <si>
    <t>佐々木　喜一</t>
    <rPh sb="0" eb="3">
      <t>ササキ</t>
    </rPh>
    <rPh sb="4" eb="6">
      <t>キイチ</t>
    </rPh>
    <phoneticPr fontId="14"/>
  </si>
  <si>
    <t>ササキ　キイチ</t>
    <phoneticPr fontId="14"/>
  </si>
  <si>
    <t>一般</t>
    <rPh sb="0" eb="2">
      <t>イッパン</t>
    </rPh>
    <phoneticPr fontId="14"/>
  </si>
  <si>
    <t>236-0007</t>
    <phoneticPr fontId="14"/>
  </si>
  <si>
    <t>045-725-XXXX</t>
    <phoneticPr fontId="14"/>
  </si>
  <si>
    <t>畑　香奈子</t>
    <rPh sb="0" eb="1">
      <t>ハタ</t>
    </rPh>
    <rPh sb="2" eb="5">
      <t>カナコ</t>
    </rPh>
    <phoneticPr fontId="14"/>
  </si>
  <si>
    <t>ハタ　カナコ</t>
    <phoneticPr fontId="14"/>
  </si>
  <si>
    <t>227-0046</t>
    <phoneticPr fontId="14"/>
  </si>
  <si>
    <t>045-451-XXXX</t>
    <phoneticPr fontId="14"/>
  </si>
  <si>
    <t>女</t>
    <rPh sb="0" eb="1">
      <t>オンナ</t>
    </rPh>
    <phoneticPr fontId="14"/>
  </si>
  <si>
    <t>野村　桜</t>
    <rPh sb="0" eb="4">
      <t>ノムラ　サクラ</t>
    </rPh>
    <phoneticPr fontId="14"/>
  </si>
  <si>
    <t>ノムラ　サクラ</t>
    <phoneticPr fontId="14"/>
  </si>
  <si>
    <t>プラチナ</t>
    <phoneticPr fontId="14"/>
  </si>
  <si>
    <t>230-0033</t>
    <phoneticPr fontId="14"/>
  </si>
  <si>
    <t>朝日グランドスクエア1103</t>
    <rPh sb="0" eb="2">
      <t>アサヒ</t>
    </rPh>
    <phoneticPr fontId="14"/>
  </si>
  <si>
    <t>045-506-XXXX</t>
    <phoneticPr fontId="14"/>
  </si>
  <si>
    <t>横山　花梨</t>
    <rPh sb="0" eb="5">
      <t>ヨコヤマ　カリン</t>
    </rPh>
    <phoneticPr fontId="14"/>
  </si>
  <si>
    <t>ヨコヤマ　カリン</t>
    <phoneticPr fontId="14"/>
  </si>
  <si>
    <t>241-0813</t>
    <phoneticPr fontId="14"/>
  </si>
  <si>
    <t>045-771-XXXX</t>
    <phoneticPr fontId="14"/>
  </si>
  <si>
    <t>和田　光輝</t>
    <rPh sb="0" eb="5">
      <t>ワダ　コウキ</t>
    </rPh>
    <phoneticPr fontId="14"/>
  </si>
  <si>
    <t>ワダ　コウキ</t>
    <phoneticPr fontId="14"/>
  </si>
  <si>
    <t>248-0013</t>
    <phoneticPr fontId="14"/>
  </si>
  <si>
    <t>0467-21-XXXX</t>
    <phoneticPr fontId="14"/>
  </si>
  <si>
    <t>野中　敏也</t>
    <rPh sb="0" eb="5">
      <t>ノナカ　トシヤ</t>
    </rPh>
    <phoneticPr fontId="14"/>
  </si>
  <si>
    <t>ノナカ　トシヤ</t>
    <phoneticPr fontId="14"/>
  </si>
  <si>
    <t>244-0814</t>
    <phoneticPr fontId="14"/>
  </si>
  <si>
    <t>045-245-XXXX</t>
    <phoneticPr fontId="14"/>
  </si>
  <si>
    <t>山城　まり</t>
    <rPh sb="0" eb="5">
      <t>ヤマシロ　</t>
    </rPh>
    <phoneticPr fontId="14"/>
  </si>
  <si>
    <t>ヤマシロ　マリ</t>
    <phoneticPr fontId="14"/>
  </si>
  <si>
    <t>233-0001</t>
    <phoneticPr fontId="14"/>
  </si>
  <si>
    <t>イーストパーク上大岡805</t>
    <rPh sb="7" eb="10">
      <t>カミオオオカ</t>
    </rPh>
    <phoneticPr fontId="14"/>
  </si>
  <si>
    <t>045-301-XXXX</t>
    <phoneticPr fontId="14"/>
  </si>
  <si>
    <t>坂本　誠</t>
    <rPh sb="0" eb="4">
      <t>サカモト　マコト</t>
    </rPh>
    <phoneticPr fontId="14"/>
  </si>
  <si>
    <t>サカモト　マコト</t>
    <phoneticPr fontId="14"/>
  </si>
  <si>
    <t>244-0803</t>
    <phoneticPr fontId="14"/>
  </si>
  <si>
    <t>045-651-XXXX</t>
    <phoneticPr fontId="14"/>
  </si>
  <si>
    <t>布施　友香</t>
    <rPh sb="0" eb="5">
      <t>フセ　ユカ</t>
    </rPh>
    <phoneticPr fontId="14"/>
  </si>
  <si>
    <t>フセ　ユカ</t>
    <phoneticPr fontId="14"/>
  </si>
  <si>
    <t>243-0033</t>
    <phoneticPr fontId="14"/>
  </si>
  <si>
    <t>046-556-XXXX</t>
    <phoneticPr fontId="14"/>
  </si>
  <si>
    <t>井戸　剛</t>
    <rPh sb="0" eb="4">
      <t>イド　ツヨシ</t>
    </rPh>
    <phoneticPr fontId="14"/>
  </si>
  <si>
    <t>イド　ツヨシ</t>
    <phoneticPr fontId="14"/>
  </si>
  <si>
    <t>221-0865</t>
    <phoneticPr fontId="14"/>
  </si>
  <si>
    <t>045-412-XXXX</t>
    <phoneticPr fontId="14"/>
  </si>
  <si>
    <t>星　龍太郎</t>
    <rPh sb="0" eb="5">
      <t>ホシ　リュウタロウ</t>
    </rPh>
    <phoneticPr fontId="14"/>
  </si>
  <si>
    <t>ホシ　リュウタロウ</t>
    <phoneticPr fontId="14"/>
  </si>
  <si>
    <t>235-0022</t>
    <phoneticPr fontId="14"/>
  </si>
  <si>
    <t>045-975-XXXX</t>
    <phoneticPr fontId="14"/>
  </si>
  <si>
    <t>宍戸　真智子</t>
    <rPh sb="0" eb="6">
      <t>シシド　マチコ</t>
    </rPh>
    <phoneticPr fontId="14"/>
  </si>
  <si>
    <t>シシド　マチコ</t>
    <phoneticPr fontId="14"/>
  </si>
  <si>
    <t>235-0033</t>
    <phoneticPr fontId="14"/>
  </si>
  <si>
    <t>フローレンスタワー2801</t>
    <phoneticPr fontId="14"/>
  </si>
  <si>
    <t>045-751-XXXX</t>
    <phoneticPr fontId="14"/>
  </si>
  <si>
    <t>天野　真未</t>
    <rPh sb="0" eb="5">
      <t>アマノ　マミ</t>
    </rPh>
    <phoneticPr fontId="14"/>
  </si>
  <si>
    <t>アマノ　マミ</t>
    <phoneticPr fontId="14"/>
  </si>
  <si>
    <t>236-0057</t>
    <phoneticPr fontId="14"/>
  </si>
  <si>
    <t>045-654-XXXX</t>
    <phoneticPr fontId="14"/>
  </si>
  <si>
    <t>大木　花実</t>
    <rPh sb="0" eb="5">
      <t>オオキ　ハナミ</t>
    </rPh>
    <phoneticPr fontId="14"/>
  </si>
  <si>
    <t>オオキ　ハナミ</t>
    <phoneticPr fontId="14"/>
  </si>
  <si>
    <t>235-0035</t>
    <phoneticPr fontId="14"/>
  </si>
  <si>
    <t>ダイヤモンドマンション405</t>
    <phoneticPr fontId="14"/>
  </si>
  <si>
    <t>045-421-XXXX</t>
    <phoneticPr fontId="14"/>
  </si>
  <si>
    <t>牧田　博</t>
    <rPh sb="0" eb="4">
      <t>マキタ　ヒロシ</t>
    </rPh>
    <phoneticPr fontId="14"/>
  </si>
  <si>
    <t>マキタ　ヒロシ</t>
    <phoneticPr fontId="14"/>
  </si>
  <si>
    <t>214-0005</t>
    <phoneticPr fontId="14"/>
  </si>
  <si>
    <t>044-505-XXXX</t>
    <phoneticPr fontId="14"/>
  </si>
  <si>
    <t>香川　泰男</t>
    <rPh sb="0" eb="5">
      <t>カガワ　ヤスオ</t>
    </rPh>
    <phoneticPr fontId="14"/>
  </si>
  <si>
    <t>カガワ　ヤスオ</t>
    <phoneticPr fontId="14"/>
  </si>
  <si>
    <t>247-0075</t>
    <phoneticPr fontId="14"/>
  </si>
  <si>
    <t>0467-58-XXXX</t>
    <phoneticPr fontId="14"/>
  </si>
  <si>
    <t>村瀬　稔彦</t>
    <rPh sb="0" eb="5">
      <t>ムラセ　トシヒコ</t>
    </rPh>
    <phoneticPr fontId="14"/>
  </si>
  <si>
    <t>ムラセ　トシヒコ</t>
    <phoneticPr fontId="14"/>
  </si>
  <si>
    <t>226-0005</t>
    <phoneticPr fontId="14"/>
  </si>
  <si>
    <t>明日館331</t>
    <rPh sb="0" eb="2">
      <t>アシタカン</t>
    </rPh>
    <phoneticPr fontId="14"/>
  </si>
  <si>
    <t>045-320-XXXX</t>
    <phoneticPr fontId="14"/>
  </si>
  <si>
    <t>草野　萌子</t>
    <rPh sb="0" eb="5">
      <t>クサノ　モエコ</t>
    </rPh>
    <phoneticPr fontId="14"/>
  </si>
  <si>
    <t>クサノ　モエコ</t>
    <phoneticPr fontId="14"/>
  </si>
  <si>
    <t>224-0055</t>
    <phoneticPr fontId="14"/>
  </si>
  <si>
    <t>045-511-XXXX</t>
    <phoneticPr fontId="14"/>
  </si>
  <si>
    <t>小川　正一</t>
    <rPh sb="0" eb="5">
      <t>オガワ　ショウイチ</t>
    </rPh>
    <phoneticPr fontId="14"/>
  </si>
  <si>
    <t>オガワ　ショウイチ</t>
    <phoneticPr fontId="14"/>
  </si>
  <si>
    <t>222-0035</t>
    <phoneticPr fontId="14"/>
  </si>
  <si>
    <t>045-517-XXXX</t>
    <phoneticPr fontId="14"/>
  </si>
  <si>
    <t>近藤　真央</t>
    <rPh sb="0" eb="5">
      <t>コンドウ　マオ</t>
    </rPh>
    <phoneticPr fontId="14"/>
  </si>
  <si>
    <t>コンドウ　マオ</t>
    <phoneticPr fontId="14"/>
  </si>
  <si>
    <t>231-0045</t>
    <phoneticPr fontId="14"/>
  </si>
  <si>
    <t>045-623-XXXX</t>
    <phoneticPr fontId="14"/>
  </si>
  <si>
    <t>坂井　早苗</t>
    <rPh sb="0" eb="5">
      <t>サカイ　サナエ</t>
    </rPh>
    <phoneticPr fontId="14"/>
  </si>
  <si>
    <t>サカイ　サナエ</t>
    <phoneticPr fontId="14"/>
  </si>
  <si>
    <t>236-0044</t>
    <phoneticPr fontId="14"/>
  </si>
  <si>
    <t>045-705-XXXX</t>
    <phoneticPr fontId="14"/>
  </si>
  <si>
    <t>鈴木　保一</t>
    <rPh sb="0" eb="5">
      <t>スズキ　ヤスカズ</t>
    </rPh>
    <phoneticPr fontId="14"/>
  </si>
  <si>
    <t>スズキ　ヤスカズ</t>
    <phoneticPr fontId="14"/>
  </si>
  <si>
    <t>240-0017</t>
    <phoneticPr fontId="14"/>
  </si>
  <si>
    <t>花見台一番館722</t>
    <rPh sb="0" eb="3">
      <t>ハナミダイ</t>
    </rPh>
    <rPh sb="3" eb="4">
      <t>イチ</t>
    </rPh>
    <rPh sb="4" eb="6">
      <t>バンカン</t>
    </rPh>
    <phoneticPr fontId="14"/>
  </si>
  <si>
    <t>045-612-XXXX</t>
    <phoneticPr fontId="14"/>
  </si>
  <si>
    <t>渡辺　佑子</t>
    <rPh sb="0" eb="2">
      <t>ワタナベ</t>
    </rPh>
    <rPh sb="3" eb="5">
      <t>ユウコ</t>
    </rPh>
    <phoneticPr fontId="14"/>
  </si>
  <si>
    <t>ワタナベ　ユウコ</t>
    <phoneticPr fontId="14"/>
  </si>
  <si>
    <t>249-0008</t>
    <phoneticPr fontId="14"/>
  </si>
  <si>
    <t>046-825-XXXX</t>
    <phoneticPr fontId="14"/>
  </si>
  <si>
    <t>森　彰</t>
    <rPh sb="0" eb="1">
      <t>モリ</t>
    </rPh>
    <rPh sb="2" eb="3">
      <t>アキラ</t>
    </rPh>
    <phoneticPr fontId="14"/>
  </si>
  <si>
    <t>モリ　アキラ</t>
    <phoneticPr fontId="14"/>
  </si>
  <si>
    <t>248-0012</t>
    <phoneticPr fontId="14"/>
  </si>
  <si>
    <t>0467-29-XXXX</t>
    <phoneticPr fontId="14"/>
  </si>
  <si>
    <t>会員種別</t>
    <rPh sb="0" eb="2">
      <t>カイイン</t>
    </rPh>
    <rPh sb="2" eb="4">
      <t>シュベツ</t>
    </rPh>
    <phoneticPr fontId="15"/>
  </si>
  <si>
    <t>条件</t>
    <rPh sb="0" eb="2">
      <t>ジョウケン</t>
    </rPh>
    <phoneticPr fontId="15"/>
  </si>
  <si>
    <t>会員名簿</t>
    <rPh sb="0" eb="4">
      <t>カイインメイボ</t>
    </rPh>
    <phoneticPr fontId="9"/>
  </si>
  <si>
    <t>合計 / 税込代金</t>
  </si>
  <si>
    <t>逗子市桜山X-X-X</t>
    <phoneticPr fontId="14"/>
  </si>
  <si>
    <t>横浜市金沢区白帆X-X-X</t>
    <phoneticPr fontId="14"/>
  </si>
  <si>
    <t>横浜市青葉区たちばな台X-X-X</t>
    <rPh sb="0" eb="10">
      <t>ヨコハマシアオバク</t>
    </rPh>
    <rPh sb="10" eb="11">
      <t>ダイ</t>
    </rPh>
    <phoneticPr fontId="14"/>
  </si>
  <si>
    <t>横浜市鶴見区朝日町X-X-X</t>
    <phoneticPr fontId="14"/>
  </si>
  <si>
    <t>横浜市旭区今宿町X-X-X</t>
    <phoneticPr fontId="14"/>
  </si>
  <si>
    <t>鎌倉市材木座X-X-X</t>
    <phoneticPr fontId="14"/>
  </si>
  <si>
    <t>横浜市戸塚区南舞岡X-X-X</t>
    <phoneticPr fontId="14"/>
  </si>
  <si>
    <t>横浜市港南区上大岡東X-X-X</t>
    <phoneticPr fontId="14"/>
  </si>
  <si>
    <t>横浜市戸塚区平戸町X-X-X</t>
    <phoneticPr fontId="14"/>
  </si>
  <si>
    <t>厚木市温水X-X-X</t>
    <phoneticPr fontId="14"/>
  </si>
  <si>
    <t>横浜市神奈川区片倉X-X-X</t>
    <phoneticPr fontId="14"/>
  </si>
  <si>
    <t>横浜市磯子区汐見台X-X-X</t>
    <phoneticPr fontId="14"/>
  </si>
  <si>
    <t>横浜市磯子区杉田X-X-X</t>
    <phoneticPr fontId="14"/>
  </si>
  <si>
    <t>横浜市金沢区能見台X-X-X</t>
    <phoneticPr fontId="14"/>
  </si>
  <si>
    <t>横浜市磯子区田中X-X-X</t>
    <phoneticPr fontId="14"/>
  </si>
  <si>
    <t>川崎市多摩区寺尾台X-X-X</t>
    <phoneticPr fontId="14"/>
  </si>
  <si>
    <t>鎌倉市関谷X-X-X</t>
    <phoneticPr fontId="14"/>
  </si>
  <si>
    <t>横浜市緑区竹山X-X-X</t>
    <phoneticPr fontId="14"/>
  </si>
  <si>
    <t>横浜市都筑区加賀原X-X-X</t>
    <phoneticPr fontId="14"/>
  </si>
  <si>
    <t>横浜市港北区鳥山町X-X-X</t>
    <phoneticPr fontId="14"/>
  </si>
  <si>
    <t>横浜市中区伊勢佐木町X-X-X</t>
    <phoneticPr fontId="14"/>
  </si>
  <si>
    <t>横浜市金沢区高舟台X-X-X</t>
    <rPh sb="0" eb="3">
      <t>ヨコハマシ</t>
    </rPh>
    <rPh sb="3" eb="6">
      <t>カナザワク</t>
    </rPh>
    <rPh sb="6" eb="9">
      <t>タカフネダイ</t>
    </rPh>
    <phoneticPr fontId="14"/>
  </si>
  <si>
    <t>横浜市保土ヶ谷区花見台X-X-X</t>
    <phoneticPr fontId="14"/>
  </si>
  <si>
    <t>逗子市小坪X-X-X</t>
    <rPh sb="0" eb="3">
      <t>ズシシ</t>
    </rPh>
    <rPh sb="3" eb="5">
      <t>コツボ</t>
    </rPh>
    <phoneticPr fontId="14"/>
  </si>
  <si>
    <t>鎌倉市御成町X-X-X</t>
    <rPh sb="0" eb="3">
      <t>カマクラシ</t>
    </rPh>
    <rPh sb="3" eb="6">
      <t>オナリマチ</t>
    </rPh>
    <phoneticPr fontId="14"/>
  </si>
  <si>
    <t>利用区分</t>
    <rPh sb="0" eb="2">
      <t>リヨウ</t>
    </rPh>
    <rPh sb="2" eb="4">
      <t>クブン</t>
    </rPh>
    <phoneticPr fontId="3"/>
  </si>
  <si>
    <t>休止日</t>
    <rPh sb="0" eb="3">
      <t>キュウシビ</t>
    </rPh>
    <phoneticPr fontId="3"/>
  </si>
  <si>
    <t>工期日数</t>
    <rPh sb="0" eb="2">
      <t>コウキ</t>
    </rPh>
    <rPh sb="2" eb="4">
      <t>ニッスウ</t>
    </rPh>
    <phoneticPr fontId="3"/>
  </si>
  <si>
    <t>再開日</t>
    <rPh sb="0" eb="3">
      <t>サイカイビ</t>
    </rPh>
    <phoneticPr fontId="3"/>
  </si>
  <si>
    <t>建国記念の日</t>
    <rPh sb="0" eb="2">
      <t>ケンコク</t>
    </rPh>
    <rPh sb="2" eb="4">
      <t>キネン</t>
    </rPh>
    <rPh sb="4" eb="5">
      <t>ヒ</t>
    </rPh>
    <phoneticPr fontId="10"/>
  </si>
  <si>
    <t>休日</t>
    <rPh sb="0" eb="2">
      <t>キュウジツ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</si>
</sst>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/m/d;@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2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BC2E6"/>
        <bgColor rgb="FF000000"/>
      </patternFill>
    </fill>
    <fill>
      <patternFill patternType="solid">
        <fgColor theme="8"/>
        <bgColor theme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theme="8" tint="0.39994506668294322"/>
      </left>
      <right/>
      <top style="medium">
        <color theme="8" tint="0.39994506668294322"/>
      </top>
      <bottom style="thin">
        <color theme="8" tint="0.39997558519241921"/>
      </bottom>
      <diagonal/>
    </border>
    <border>
      <left/>
      <right/>
      <top style="medium">
        <color theme="8" tint="0.39994506668294322"/>
      </top>
      <bottom style="thin">
        <color theme="8" tint="0.39997558519241921"/>
      </bottom>
      <diagonal/>
    </border>
    <border>
      <left/>
      <right style="medium">
        <color theme="8" tint="0.39994506668294322"/>
      </right>
      <top style="medium">
        <color theme="8" tint="0.39994506668294322"/>
      </top>
      <bottom style="thin">
        <color theme="8" tint="0.39997558519241921"/>
      </bottom>
      <diagonal/>
    </border>
    <border>
      <left style="medium">
        <color theme="8" tint="0.39994506668294322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medium">
        <color theme="8" tint="0.39994506668294322"/>
      </right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theme="8" tint="0.39994506668294322"/>
      </left>
      <right/>
      <top style="thin">
        <color theme="8" tint="0.39997558519241921"/>
      </top>
      <bottom style="medium">
        <color theme="8" tint="0.39994506668294322"/>
      </bottom>
      <diagonal/>
    </border>
    <border>
      <left/>
      <right/>
      <top style="thin">
        <color theme="8" tint="0.39997558519241921"/>
      </top>
      <bottom style="medium">
        <color theme="8" tint="0.39994506668294322"/>
      </bottom>
      <diagonal/>
    </border>
    <border>
      <left/>
      <right style="medium">
        <color theme="8" tint="0.39994506668294322"/>
      </right>
      <top style="thin">
        <color theme="8" tint="0.39997558519241921"/>
      </top>
      <bottom style="medium">
        <color theme="8" tint="0.3999450666829432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38" fontId="2" fillId="0" borderId="1" xfId="1" applyFont="1" applyFill="1" applyBorder="1">
      <alignment vertical="center"/>
    </xf>
    <xf numFmtId="9" fontId="2" fillId="0" borderId="1" xfId="2" applyFont="1" applyFill="1" applyBorder="1">
      <alignment vertical="center"/>
    </xf>
    <xf numFmtId="38" fontId="2" fillId="0" borderId="1" xfId="1" applyFont="1" applyFill="1" applyBorder="1" applyAlignment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pivotButton="1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14" fontId="6" fillId="0" borderId="1" xfId="3" applyNumberFormat="1" applyFont="1" applyBorder="1">
      <alignment vertical="center"/>
    </xf>
    <xf numFmtId="0" fontId="7" fillId="0" borderId="2" xfId="3" applyFont="1" applyBorder="1">
      <alignment vertical="center"/>
    </xf>
    <xf numFmtId="177" fontId="7" fillId="0" borderId="3" xfId="3" applyNumberFormat="1" applyFont="1" applyBorder="1">
      <alignment vertical="center"/>
    </xf>
    <xf numFmtId="0" fontId="7" fillId="0" borderId="4" xfId="3" applyFont="1" applyBorder="1">
      <alignment vertical="center"/>
    </xf>
    <xf numFmtId="177" fontId="7" fillId="0" borderId="5" xfId="3" applyNumberFormat="1" applyFont="1" applyBorder="1">
      <alignment vertical="center"/>
    </xf>
    <xf numFmtId="0" fontId="7" fillId="0" borderId="6" xfId="3" applyFont="1" applyBorder="1">
      <alignment vertical="center"/>
    </xf>
    <xf numFmtId="177" fontId="7" fillId="0" borderId="7" xfId="3" applyNumberFormat="1" applyFont="1" applyBorder="1">
      <alignment vertical="center"/>
    </xf>
    <xf numFmtId="0" fontId="11" fillId="0" borderId="0" xfId="3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7" fillId="0" borderId="8" xfId="3" applyFont="1" applyBorder="1">
      <alignment vertical="center"/>
    </xf>
    <xf numFmtId="0" fontId="6" fillId="0" borderId="1" xfId="3" applyNumberFormat="1" applyFont="1" applyBorder="1">
      <alignment vertical="center"/>
    </xf>
    <xf numFmtId="0" fontId="16" fillId="3" borderId="10" xfId="0" applyFont="1" applyFill="1" applyBorder="1" applyAlignment="1">
      <alignment horizontal="center" vertical="center"/>
    </xf>
    <xf numFmtId="0" fontId="0" fillId="0" borderId="13" xfId="0" applyFont="1" applyBorder="1">
      <alignment vertical="center"/>
    </xf>
    <xf numFmtId="0" fontId="0" fillId="0" borderId="15" xfId="0" applyFont="1" applyBorder="1">
      <alignment vertical="center"/>
    </xf>
    <xf numFmtId="0" fontId="7" fillId="0" borderId="4" xfId="3" applyFont="1" applyFill="1" applyBorder="1">
      <alignment vertical="center"/>
    </xf>
    <xf numFmtId="177" fontId="7" fillId="0" borderId="5" xfId="3" applyNumberFormat="1" applyFont="1" applyFill="1" applyBorder="1">
      <alignment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0" fillId="0" borderId="9" xfId="0" applyFont="1" applyBorder="1">
      <alignment vertical="center"/>
    </xf>
    <xf numFmtId="0" fontId="0" fillId="0" borderId="14" xfId="0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828AF6D-89A3-4DCA-9F0B-CC07EC3B29D0}"/>
  </cellStyles>
  <dxfs count="1">
    <dxf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48.610045486108" createdVersion="6" refreshedVersion="6" minRefreshableVersion="3" recordCount="49" xr:uid="{87FE197D-DBB4-410B-A994-C922B3B720DA}">
  <cacheSource type="worksheet">
    <worksheetSource ref="A3:I52" sheet="利用履歴"/>
  </cacheSource>
  <cacheFields count="9">
    <cacheField name="No." numFmtId="0">
      <sharedItems containsSemiMixedTypes="0" containsString="0" containsNumber="1" containsInteger="1" minValue="1" maxValue="49"/>
    </cacheField>
    <cacheField name="利用年月日" numFmtId="14">
      <sharedItems containsSemiMixedTypes="0" containsNonDate="0" containsDate="1" containsString="0" minDate="2021-10-01T00:00:00" maxDate="2021-12-01T00:00:00" count="35">
        <d v="2021-10-01T00:00:00"/>
        <d v="2021-10-02T00:00:00"/>
        <d v="2021-10-03T00:00:00"/>
        <d v="2021-10-06T00:00:00"/>
        <d v="2021-10-08T00:00:00"/>
        <d v="2021-10-09T00:00:00"/>
        <d v="2021-10-10T00:00:00"/>
        <d v="2021-10-12T00:00:00"/>
        <d v="2021-10-13T00:00:00"/>
        <d v="2021-10-16T00:00:00"/>
        <d v="2021-10-17T00:00:00"/>
        <d v="2021-10-19T00:00:00"/>
        <d v="2021-10-20T00:00:00"/>
        <d v="2021-10-21T00:00:00"/>
        <d v="2021-10-22T00:00:00"/>
        <d v="2021-10-23T00:00:00"/>
        <d v="2021-10-24T00:00:00"/>
        <d v="2021-10-25T00:00:00"/>
        <d v="2021-10-30T00:00:00"/>
        <d v="2021-11-01T00:00:00"/>
        <d v="2021-11-02T00:00:00"/>
        <d v="2021-11-08T00:00:00"/>
        <d v="2021-11-09T00:00:00"/>
        <d v="2021-11-10T00:00:00"/>
        <d v="2021-11-11T00:00:00"/>
        <d v="2021-11-12T00:00:00"/>
        <d v="2021-11-13T00:00:00"/>
        <d v="2021-11-14T00:00:00"/>
        <d v="2021-11-22T00:00:00"/>
        <d v="2021-11-25T00:00:00"/>
        <d v="2021-11-26T00:00:00"/>
        <d v="2021-11-27T00:00:00"/>
        <d v="2021-11-28T00:00:00"/>
        <d v="2021-11-29T00:00:00"/>
        <d v="2021-11-30T00:00:00"/>
      </sharedItems>
      <fieldGroup base="1">
        <rangePr groupBy="days" startDate="2021-10-01T00:00:00" endDate="2021-12-01T00:00:00"/>
        <groupItems count="368">
          <s v="&lt;2021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2/1"/>
        </groupItems>
      </fieldGroup>
    </cacheField>
    <cacheField name="会員No." numFmtId="0">
      <sharedItems containsSemiMixedTypes="0" containsString="0" containsNumber="1" containsInteger="1" minValue="1001" maxValue="1022"/>
    </cacheField>
    <cacheField name="氏名" numFmtId="0">
      <sharedItems/>
    </cacheField>
    <cacheField name="会員種別" numFmtId="0">
      <sharedItems count="3">
        <s v="ゴールド"/>
        <s v="一般"/>
        <s v="プラチナ"/>
      </sharedItems>
    </cacheField>
    <cacheField name="利用区分" numFmtId="0">
      <sharedItems count="4">
        <s v="ゴルフ"/>
        <s v="ダイビング"/>
        <s v="ヨット"/>
        <s v="フィッシング"/>
      </sharedItems>
    </cacheField>
    <cacheField name="利用代金" numFmtId="38">
      <sharedItems containsSemiMixedTypes="0" containsString="0" containsNumber="1" containsInteger="1" minValue="25000" maxValue="74000"/>
    </cacheField>
    <cacheField name="消費税" numFmtId="38">
      <sharedItems containsSemiMixedTypes="0" containsString="0" containsNumber="1" containsInteger="1" minValue="2500" maxValue="7400"/>
    </cacheField>
    <cacheField name="税込代金" numFmtId="38">
      <sharedItems containsSemiMixedTypes="0" containsString="0" containsNumber="1" containsInteger="1" minValue="27500" maxValue="81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x v="0"/>
    <n v="1018"/>
    <s v="村瀬　稔彦"/>
    <x v="0"/>
    <x v="0"/>
    <n v="51600"/>
    <n v="5160"/>
    <n v="56760"/>
  </r>
  <r>
    <n v="2"/>
    <x v="0"/>
    <n v="1007"/>
    <s v="野中　敏也"/>
    <x v="1"/>
    <x v="0"/>
    <n v="52800"/>
    <n v="5280"/>
    <n v="58080"/>
  </r>
  <r>
    <n v="3"/>
    <x v="1"/>
    <n v="1019"/>
    <s v="草野　萌子"/>
    <x v="1"/>
    <x v="1"/>
    <n v="74000"/>
    <n v="7400"/>
    <n v="81400"/>
  </r>
  <r>
    <n v="4"/>
    <x v="2"/>
    <n v="1018"/>
    <s v="村瀬　稔彦"/>
    <x v="0"/>
    <x v="0"/>
    <n v="51600"/>
    <n v="5160"/>
    <n v="56760"/>
  </r>
  <r>
    <n v="5"/>
    <x v="3"/>
    <n v="1021"/>
    <s v="近藤　真央"/>
    <x v="1"/>
    <x v="1"/>
    <n v="74000"/>
    <n v="7400"/>
    <n v="81400"/>
  </r>
  <r>
    <n v="6"/>
    <x v="3"/>
    <n v="1022"/>
    <s v="坂井　早苗"/>
    <x v="2"/>
    <x v="1"/>
    <n v="68000"/>
    <n v="6800"/>
    <n v="74800"/>
  </r>
  <r>
    <n v="7"/>
    <x v="3"/>
    <n v="1002"/>
    <s v="佐々木　喜一"/>
    <x v="1"/>
    <x v="2"/>
    <n v="55600"/>
    <n v="5560"/>
    <n v="61160"/>
  </r>
  <r>
    <n v="8"/>
    <x v="4"/>
    <n v="1010"/>
    <s v="布施　友香"/>
    <x v="1"/>
    <x v="2"/>
    <n v="55600"/>
    <n v="5560"/>
    <n v="61160"/>
  </r>
  <r>
    <n v="9"/>
    <x v="5"/>
    <n v="1011"/>
    <s v="井戸　剛"/>
    <x v="2"/>
    <x v="3"/>
    <n v="25000"/>
    <n v="2500"/>
    <n v="27500"/>
  </r>
  <r>
    <n v="10"/>
    <x v="6"/>
    <n v="1014"/>
    <s v="天野　真未"/>
    <x v="1"/>
    <x v="2"/>
    <n v="55600"/>
    <n v="5560"/>
    <n v="61160"/>
  </r>
  <r>
    <n v="11"/>
    <x v="6"/>
    <n v="1008"/>
    <s v="山城　まり"/>
    <x v="0"/>
    <x v="3"/>
    <n v="27000"/>
    <n v="2700"/>
    <n v="29700"/>
  </r>
  <r>
    <n v="12"/>
    <x v="7"/>
    <n v="1009"/>
    <s v="坂本　誠"/>
    <x v="1"/>
    <x v="1"/>
    <n v="74000"/>
    <n v="7400"/>
    <n v="81400"/>
  </r>
  <r>
    <n v="13"/>
    <x v="8"/>
    <n v="1010"/>
    <s v="布施　友香"/>
    <x v="1"/>
    <x v="3"/>
    <n v="29000"/>
    <n v="2900"/>
    <n v="31900"/>
  </r>
  <r>
    <n v="14"/>
    <x v="9"/>
    <n v="1001"/>
    <s v="大月　賢一郎"/>
    <x v="0"/>
    <x v="2"/>
    <n v="53400"/>
    <n v="5340"/>
    <n v="58740"/>
  </r>
  <r>
    <n v="15"/>
    <x v="10"/>
    <n v="1002"/>
    <s v="佐々木　喜一"/>
    <x v="1"/>
    <x v="2"/>
    <n v="55600"/>
    <n v="5560"/>
    <n v="61160"/>
  </r>
  <r>
    <n v="16"/>
    <x v="11"/>
    <n v="1008"/>
    <s v="山城　まり"/>
    <x v="0"/>
    <x v="0"/>
    <n v="51600"/>
    <n v="5160"/>
    <n v="56760"/>
  </r>
  <r>
    <n v="17"/>
    <x v="11"/>
    <n v="1012"/>
    <s v="星　龍太郎"/>
    <x v="0"/>
    <x v="3"/>
    <n v="27000"/>
    <n v="2700"/>
    <n v="29700"/>
  </r>
  <r>
    <n v="18"/>
    <x v="12"/>
    <n v="1013"/>
    <s v="宍戸　真智子"/>
    <x v="1"/>
    <x v="3"/>
    <n v="29000"/>
    <n v="2900"/>
    <n v="31900"/>
  </r>
  <r>
    <n v="19"/>
    <x v="12"/>
    <n v="1014"/>
    <s v="天野　真未"/>
    <x v="1"/>
    <x v="1"/>
    <n v="74000"/>
    <n v="7400"/>
    <n v="81400"/>
  </r>
  <r>
    <n v="20"/>
    <x v="13"/>
    <n v="1009"/>
    <s v="坂本　誠"/>
    <x v="1"/>
    <x v="0"/>
    <n v="52800"/>
    <n v="5280"/>
    <n v="58080"/>
  </r>
  <r>
    <n v="21"/>
    <x v="14"/>
    <n v="1016"/>
    <s v="牧田　博"/>
    <x v="1"/>
    <x v="1"/>
    <n v="74000"/>
    <n v="7400"/>
    <n v="81400"/>
  </r>
  <r>
    <n v="22"/>
    <x v="15"/>
    <n v="1003"/>
    <s v="畑　香奈子"/>
    <x v="1"/>
    <x v="0"/>
    <n v="52800"/>
    <n v="5280"/>
    <n v="58080"/>
  </r>
  <r>
    <n v="23"/>
    <x v="16"/>
    <n v="1004"/>
    <s v="野村　桜"/>
    <x v="2"/>
    <x v="2"/>
    <n v="49200"/>
    <n v="4920"/>
    <n v="54120"/>
  </r>
  <r>
    <n v="24"/>
    <x v="17"/>
    <n v="1017"/>
    <s v="香川　泰男"/>
    <x v="1"/>
    <x v="3"/>
    <n v="29000"/>
    <n v="2900"/>
    <n v="31900"/>
  </r>
  <r>
    <n v="25"/>
    <x v="18"/>
    <n v="1005"/>
    <s v="横山　花梨"/>
    <x v="1"/>
    <x v="0"/>
    <n v="52800"/>
    <n v="5280"/>
    <n v="58080"/>
  </r>
  <r>
    <n v="26"/>
    <x v="18"/>
    <n v="1022"/>
    <s v="坂井　早苗"/>
    <x v="2"/>
    <x v="0"/>
    <n v="48400"/>
    <n v="4840"/>
    <n v="53240"/>
  </r>
  <r>
    <n v="27"/>
    <x v="19"/>
    <n v="1011"/>
    <s v="井戸　剛"/>
    <x v="2"/>
    <x v="0"/>
    <n v="48400"/>
    <n v="4840"/>
    <n v="53240"/>
  </r>
  <r>
    <n v="28"/>
    <x v="20"/>
    <n v="1014"/>
    <s v="天野　真未"/>
    <x v="1"/>
    <x v="1"/>
    <n v="74000"/>
    <n v="7400"/>
    <n v="81400"/>
  </r>
  <r>
    <n v="29"/>
    <x v="21"/>
    <n v="1001"/>
    <s v="大月　賢一郎"/>
    <x v="0"/>
    <x v="0"/>
    <n v="51600"/>
    <n v="5160"/>
    <n v="56760"/>
  </r>
  <r>
    <n v="30"/>
    <x v="22"/>
    <n v="1015"/>
    <s v="大木　花実"/>
    <x v="1"/>
    <x v="1"/>
    <n v="74000"/>
    <n v="7400"/>
    <n v="81400"/>
  </r>
  <r>
    <n v="31"/>
    <x v="23"/>
    <n v="1016"/>
    <s v="牧田　博"/>
    <x v="1"/>
    <x v="1"/>
    <n v="74000"/>
    <n v="7400"/>
    <n v="81400"/>
  </r>
  <r>
    <n v="32"/>
    <x v="24"/>
    <n v="1002"/>
    <s v="佐々木　喜一"/>
    <x v="1"/>
    <x v="0"/>
    <n v="52800"/>
    <n v="5280"/>
    <n v="58080"/>
  </r>
  <r>
    <n v="33"/>
    <x v="24"/>
    <n v="1010"/>
    <s v="布施　友香"/>
    <x v="1"/>
    <x v="1"/>
    <n v="74000"/>
    <n v="7400"/>
    <n v="81400"/>
  </r>
  <r>
    <n v="34"/>
    <x v="25"/>
    <n v="1002"/>
    <s v="佐々木　喜一"/>
    <x v="1"/>
    <x v="2"/>
    <n v="55600"/>
    <n v="5560"/>
    <n v="61160"/>
  </r>
  <r>
    <n v="35"/>
    <x v="26"/>
    <n v="1011"/>
    <s v="井戸　剛"/>
    <x v="2"/>
    <x v="1"/>
    <n v="68000"/>
    <n v="6800"/>
    <n v="74800"/>
  </r>
  <r>
    <n v="36"/>
    <x v="25"/>
    <n v="1017"/>
    <s v="香川　泰男"/>
    <x v="1"/>
    <x v="1"/>
    <n v="74000"/>
    <n v="7400"/>
    <n v="81400"/>
  </r>
  <r>
    <n v="37"/>
    <x v="27"/>
    <n v="1002"/>
    <s v="佐々木　喜一"/>
    <x v="1"/>
    <x v="0"/>
    <n v="52800"/>
    <n v="5280"/>
    <n v="58080"/>
  </r>
  <r>
    <n v="38"/>
    <x v="28"/>
    <n v="1001"/>
    <s v="大月　賢一郎"/>
    <x v="0"/>
    <x v="2"/>
    <n v="53400"/>
    <n v="5340"/>
    <n v="58740"/>
  </r>
  <r>
    <n v="39"/>
    <x v="29"/>
    <n v="1003"/>
    <s v="畑　香奈子"/>
    <x v="1"/>
    <x v="0"/>
    <n v="52800"/>
    <n v="5280"/>
    <n v="58080"/>
  </r>
  <r>
    <n v="40"/>
    <x v="29"/>
    <n v="1004"/>
    <s v="野村　桜"/>
    <x v="2"/>
    <x v="0"/>
    <n v="48400"/>
    <n v="4840"/>
    <n v="53240"/>
  </r>
  <r>
    <n v="41"/>
    <x v="30"/>
    <n v="1005"/>
    <s v="横山　花梨"/>
    <x v="1"/>
    <x v="2"/>
    <n v="55600"/>
    <n v="5560"/>
    <n v="61160"/>
  </r>
  <r>
    <n v="42"/>
    <x v="30"/>
    <n v="1011"/>
    <s v="井戸　剛"/>
    <x v="2"/>
    <x v="2"/>
    <n v="49200"/>
    <n v="4920"/>
    <n v="54120"/>
  </r>
  <r>
    <n v="43"/>
    <x v="31"/>
    <n v="1006"/>
    <s v="和田　光輝"/>
    <x v="1"/>
    <x v="3"/>
    <n v="29000"/>
    <n v="2900"/>
    <n v="31900"/>
  </r>
  <r>
    <n v="44"/>
    <x v="32"/>
    <n v="1008"/>
    <s v="山城　まり"/>
    <x v="0"/>
    <x v="0"/>
    <n v="51600"/>
    <n v="5160"/>
    <n v="56760"/>
  </r>
  <r>
    <n v="45"/>
    <x v="32"/>
    <n v="1007"/>
    <s v="野中　敏也"/>
    <x v="1"/>
    <x v="2"/>
    <n v="55600"/>
    <n v="5560"/>
    <n v="61160"/>
  </r>
  <r>
    <n v="46"/>
    <x v="33"/>
    <n v="1012"/>
    <s v="星　龍太郎"/>
    <x v="0"/>
    <x v="1"/>
    <n v="72000"/>
    <n v="7200"/>
    <n v="79200"/>
  </r>
  <r>
    <n v="47"/>
    <x v="33"/>
    <n v="1013"/>
    <s v="宍戸　真智子"/>
    <x v="1"/>
    <x v="1"/>
    <n v="74000"/>
    <n v="7400"/>
    <n v="81400"/>
  </r>
  <r>
    <n v="48"/>
    <x v="34"/>
    <n v="1001"/>
    <s v="大月　賢一郎"/>
    <x v="0"/>
    <x v="3"/>
    <n v="27000"/>
    <n v="2700"/>
    <n v="29700"/>
  </r>
  <r>
    <n v="49"/>
    <x v="34"/>
    <n v="1011"/>
    <s v="井戸　剛"/>
    <x v="2"/>
    <x v="2"/>
    <n v="49200"/>
    <n v="4920"/>
    <n v="54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A5A8D8-0601-44E5-AEE2-937DC934A963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B7" firstHeaderRow="1" firstDataRow="1" firstDataCol="1" rowPageCount="1" colPageCount="1"/>
  <pivotFields count="9">
    <pivotField showAll="0"/>
    <pivotField axis="axisPage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pageFields count="1">
    <pageField fld="1" hier="-1"/>
  </pageFields>
  <dataFields count="1">
    <dataField name="合計 / 税込代金" fld="8" baseField="4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775A7B-3451-4D1C-BC66-1DF2713D26B8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compact="0" outline="1" outlineData="1" compactData="0" multipleFieldFilters="0" chartFormat="1">
  <location ref="A3:AK9" firstHeaderRow="1" firstDataRow="2" firstDataCol="1"/>
  <pivotFields count="9">
    <pivotField compact="0" showAll="0"/>
    <pivotField axis="axisCol" compact="0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showAll="0"/>
    <pivotField compact="0" showAll="0"/>
    <pivotField compact="0" showAll="0"/>
    <pivotField axis="axisRow" compact="0" showAll="0">
      <items count="5">
        <item sd="0" x="0"/>
        <item sd="0" x="1"/>
        <item sd="0" x="3"/>
        <item sd="0" x="2"/>
        <item t="default" sd="0"/>
      </items>
    </pivotField>
    <pivotField compact="0" numFmtId="38" showAll="0"/>
    <pivotField compact="0" numFmtId="38" showAll="0"/>
    <pivotField dataField="1" compact="0" numFmtId="38"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6">
    <i>
      <x v="275"/>
    </i>
    <i>
      <x v="276"/>
    </i>
    <i>
      <x v="277"/>
    </i>
    <i>
      <x v="280"/>
    </i>
    <i>
      <x v="282"/>
    </i>
    <i>
      <x v="283"/>
    </i>
    <i>
      <x v="284"/>
    </i>
    <i>
      <x v="286"/>
    </i>
    <i>
      <x v="287"/>
    </i>
    <i>
      <x v="290"/>
    </i>
    <i>
      <x v="291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4"/>
    </i>
    <i>
      <x v="306"/>
    </i>
    <i>
      <x v="307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7"/>
    </i>
    <i>
      <x v="330"/>
    </i>
    <i>
      <x v="331"/>
    </i>
    <i>
      <x v="332"/>
    </i>
    <i>
      <x v="333"/>
    </i>
    <i>
      <x v="334"/>
    </i>
    <i>
      <x v="335"/>
    </i>
    <i t="grand">
      <x/>
    </i>
  </colItems>
  <dataFields count="1">
    <dataField name="合計 / 税込代金" fld="8" baseField="5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EF1ED9-4EAD-472E-9595-E98924E3FE0E}" name="会員" displayName="会員" ref="A6:I31" totalsRowShown="0" headerRowDxfId="0">
  <autoFilter ref="A6:I31" xr:uid="{F70C6F9A-3DA8-4E4A-85C5-BD275714A605}"/>
  <tableColumns count="9">
    <tableColumn id="1" xr3:uid="{9950858F-D656-41E9-B2D3-3D3DA7D29FD9}" name="会員No."/>
    <tableColumn id="2" xr3:uid="{3914BBE0-356E-4C93-8546-4669B5BEE7EA}" name="氏名"/>
    <tableColumn id="3" xr3:uid="{9E075B3B-F126-4481-A179-BC227EE23C2A}" name="フリガナ"/>
    <tableColumn id="4" xr3:uid="{3B2C5A92-A408-4869-B8FA-BB0DD13BD468}" name="会員種別"/>
    <tableColumn id="5" xr3:uid="{784F8D54-BACE-4A0E-A8F0-727B9881CDC8}" name="郵便番号"/>
    <tableColumn id="6" xr3:uid="{A3B5B0BF-3524-4F0D-B74D-28C1B834C27D}" name="住所1"/>
    <tableColumn id="7" xr3:uid="{25C1DED7-5F85-48F3-BF42-FE296FC9733D}" name="住所2"/>
    <tableColumn id="8" xr3:uid="{44E30142-8BA4-405C-BD42-3F3CD28B1A29}" name="電話番号"/>
    <tableColumn id="9" xr3:uid="{47DEF339-CFD4-4C0B-9F69-14CAF9CA22CF}" name="性別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A75A5-1311-426E-985C-1715A9A396AC}">
  <dimension ref="A1:L52"/>
  <sheetViews>
    <sheetView tabSelected="1" workbookViewId="0"/>
  </sheetViews>
  <sheetFormatPr defaultColWidth="9" defaultRowHeight="18" x14ac:dyDescent="0.45"/>
  <cols>
    <col min="1" max="1" width="4.3984375" style="2" customWidth="1"/>
    <col min="2" max="2" width="11.59765625" style="2" customWidth="1"/>
    <col min="3" max="3" width="7" style="2" customWidth="1"/>
    <col min="4" max="4" width="13" style="2" customWidth="1"/>
    <col min="5" max="5" width="9" style="2"/>
    <col min="6" max="6" width="13" style="2" customWidth="1"/>
    <col min="7" max="8" width="9.59765625" style="2" customWidth="1"/>
    <col min="9" max="9" width="9" style="2"/>
    <col min="10" max="10" width="3.59765625" style="2" customWidth="1"/>
    <col min="11" max="11" width="13" style="2" customWidth="1"/>
    <col min="12" max="12" width="20.19921875" style="2" customWidth="1"/>
    <col min="13" max="16384" width="9" style="2"/>
  </cols>
  <sheetData>
    <row r="1" spans="1:12" ht="19.8" x14ac:dyDescent="0.45">
      <c r="A1" s="21" t="s">
        <v>37</v>
      </c>
    </row>
    <row r="3" spans="1:12" x14ac:dyDescent="0.4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K3" s="1" t="s">
        <v>11</v>
      </c>
    </row>
    <row r="4" spans="1:12" x14ac:dyDescent="0.45">
      <c r="A4" s="3">
        <v>1</v>
      </c>
      <c r="B4" s="4">
        <v>44470</v>
      </c>
      <c r="C4" s="3">
        <v>1018</v>
      </c>
      <c r="D4" s="3" t="str">
        <f>VLOOKUP($C4,会員[],2,FALSE)</f>
        <v>村瀬　稔彦</v>
      </c>
      <c r="E4" s="3" t="str">
        <f>VLOOKUP($C4,会員[],4,FALSE)</f>
        <v>ゴールド</v>
      </c>
      <c r="F4" s="3" t="s">
        <v>12</v>
      </c>
      <c r="G4" s="5">
        <v>51600</v>
      </c>
      <c r="H4" s="5">
        <f t="shared" ref="H4:H12" si="0">利用代金*$K$4</f>
        <v>5160</v>
      </c>
      <c r="I4" s="5">
        <f>SUM(G4:H4)</f>
        <v>56760</v>
      </c>
      <c r="K4" s="6">
        <v>0.1</v>
      </c>
    </row>
    <row r="5" spans="1:12" x14ac:dyDescent="0.45">
      <c r="A5" s="3">
        <v>2</v>
      </c>
      <c r="B5" s="4">
        <v>44470</v>
      </c>
      <c r="C5" s="3">
        <v>1007</v>
      </c>
      <c r="D5" s="3" t="str">
        <f>VLOOKUP($C5,会員[],2,FALSE)</f>
        <v>野中　敏也</v>
      </c>
      <c r="E5" s="3" t="str">
        <f>VLOOKUP($C5,会員[],4,FALSE)</f>
        <v>一般</v>
      </c>
      <c r="F5" s="3" t="s">
        <v>12</v>
      </c>
      <c r="G5" s="5">
        <v>52800</v>
      </c>
      <c r="H5" s="5">
        <f t="shared" si="0"/>
        <v>5280</v>
      </c>
      <c r="I5" s="5">
        <f t="shared" ref="I5:I52" si="1">SUM(G5:H5)</f>
        <v>58080</v>
      </c>
    </row>
    <row r="6" spans="1:12" x14ac:dyDescent="0.45">
      <c r="A6" s="3">
        <v>3</v>
      </c>
      <c r="B6" s="4">
        <v>44471</v>
      </c>
      <c r="C6" s="3">
        <v>1019</v>
      </c>
      <c r="D6" s="3" t="str">
        <f>VLOOKUP($C6,会員[],2,FALSE)</f>
        <v>草野　萌子</v>
      </c>
      <c r="E6" s="3" t="str">
        <f>VLOOKUP($C6,会員[],4,FALSE)</f>
        <v>一般</v>
      </c>
      <c r="F6" s="3" t="s">
        <v>13</v>
      </c>
      <c r="G6" s="5">
        <v>74000</v>
      </c>
      <c r="H6" s="5">
        <f t="shared" si="0"/>
        <v>7400</v>
      </c>
      <c r="I6" s="5">
        <f t="shared" si="1"/>
        <v>81400</v>
      </c>
      <c r="K6" s="1" t="s">
        <v>1</v>
      </c>
      <c r="L6" s="1" t="s">
        <v>19</v>
      </c>
    </row>
    <row r="7" spans="1:12" x14ac:dyDescent="0.45">
      <c r="A7" s="3">
        <v>4</v>
      </c>
      <c r="B7" s="4">
        <v>44472</v>
      </c>
      <c r="C7" s="3">
        <v>1018</v>
      </c>
      <c r="D7" s="3" t="str">
        <f>VLOOKUP($C7,会員[],2,FALSE)</f>
        <v>村瀬　稔彦</v>
      </c>
      <c r="E7" s="3" t="str">
        <f>VLOOKUP($C7,会員[],4,FALSE)</f>
        <v>ゴールド</v>
      </c>
      <c r="F7" s="3" t="s">
        <v>12</v>
      </c>
      <c r="G7" s="5">
        <v>51600</v>
      </c>
      <c r="H7" s="5">
        <f t="shared" si="0"/>
        <v>5160</v>
      </c>
      <c r="I7" s="5">
        <f t="shared" si="1"/>
        <v>56760</v>
      </c>
      <c r="K7" s="3" t="s">
        <v>12</v>
      </c>
      <c r="L7" s="7">
        <f>AVERAGEIFS(利用代金,利用区分,K7,会員種別,K6)</f>
        <v>48400</v>
      </c>
    </row>
    <row r="8" spans="1:12" x14ac:dyDescent="0.45">
      <c r="A8" s="3">
        <v>5</v>
      </c>
      <c r="B8" s="4">
        <v>44475</v>
      </c>
      <c r="C8" s="3">
        <v>1021</v>
      </c>
      <c r="D8" s="3" t="str">
        <f>VLOOKUP($C8,会員[],2,FALSE)</f>
        <v>近藤　真央</v>
      </c>
      <c r="E8" s="3" t="str">
        <f>VLOOKUP($C8,会員[],4,FALSE)</f>
        <v>一般</v>
      </c>
      <c r="F8" s="3" t="s">
        <v>13</v>
      </c>
      <c r="G8" s="5">
        <v>74000</v>
      </c>
      <c r="H8" s="5">
        <f t="shared" si="0"/>
        <v>7400</v>
      </c>
      <c r="I8" s="5">
        <f t="shared" si="1"/>
        <v>81400</v>
      </c>
      <c r="K8" s="3" t="s">
        <v>13</v>
      </c>
      <c r="L8" s="7" t="e">
        <f>AVERAGEIFS(利用代金,利用区分,K8,会員種別,K7)</f>
        <v>#DIV/0!</v>
      </c>
    </row>
    <row r="9" spans="1:12" x14ac:dyDescent="0.45">
      <c r="A9" s="3">
        <v>6</v>
      </c>
      <c r="B9" s="4">
        <v>44475</v>
      </c>
      <c r="C9" s="3">
        <v>1022</v>
      </c>
      <c r="D9" s="3" t="str">
        <f>VLOOKUP($C9,会員[],2,FALSE)</f>
        <v>坂井　早苗</v>
      </c>
      <c r="E9" s="3" t="str">
        <f>VLOOKUP($C9,会員[],4,FALSE)</f>
        <v>プラチナ</v>
      </c>
      <c r="F9" s="3" t="s">
        <v>13</v>
      </c>
      <c r="G9" s="5">
        <v>68000</v>
      </c>
      <c r="H9" s="5">
        <f t="shared" si="0"/>
        <v>6800</v>
      </c>
      <c r="I9" s="5">
        <f t="shared" si="1"/>
        <v>74800</v>
      </c>
      <c r="K9" s="3" t="s">
        <v>18</v>
      </c>
      <c r="L9" s="7" t="e">
        <f>AVERAGEIFS(利用代金,利用区分,K9,会員種別,K8)</f>
        <v>#DIV/0!</v>
      </c>
    </row>
    <row r="10" spans="1:12" x14ac:dyDescent="0.45">
      <c r="A10" s="3">
        <v>7</v>
      </c>
      <c r="B10" s="4">
        <v>44475</v>
      </c>
      <c r="C10" s="3">
        <v>1002</v>
      </c>
      <c r="D10" s="3" t="str">
        <f>VLOOKUP($C10,会員[],2,FALSE)</f>
        <v>佐々木　喜一</v>
      </c>
      <c r="E10" s="3" t="str">
        <f>VLOOKUP($C10,会員[],4,FALSE)</f>
        <v>一般</v>
      </c>
      <c r="F10" s="3" t="s">
        <v>18</v>
      </c>
      <c r="G10" s="5">
        <v>55600</v>
      </c>
      <c r="H10" s="5">
        <f t="shared" si="0"/>
        <v>5560</v>
      </c>
      <c r="I10" s="5">
        <f t="shared" si="1"/>
        <v>61160</v>
      </c>
      <c r="K10" s="3" t="s">
        <v>20</v>
      </c>
      <c r="L10" s="7" t="e">
        <f>AVERAGEIFS(利用代金,利用区分,K10,会員種別,K9)</f>
        <v>#DIV/0!</v>
      </c>
    </row>
    <row r="11" spans="1:12" x14ac:dyDescent="0.45">
      <c r="A11" s="3">
        <v>8</v>
      </c>
      <c r="B11" s="4">
        <v>44477</v>
      </c>
      <c r="C11" s="3">
        <v>1010</v>
      </c>
      <c r="D11" s="3" t="str">
        <f>VLOOKUP($C11,会員[],2,FALSE)</f>
        <v>布施　友香</v>
      </c>
      <c r="E11" s="3" t="str">
        <f>VLOOKUP($C11,会員[],4,FALSE)</f>
        <v>一般</v>
      </c>
      <c r="F11" s="3" t="s">
        <v>18</v>
      </c>
      <c r="G11" s="5">
        <v>55600</v>
      </c>
      <c r="H11" s="5">
        <f t="shared" si="0"/>
        <v>5560</v>
      </c>
      <c r="I11" s="5">
        <f t="shared" si="1"/>
        <v>61160</v>
      </c>
    </row>
    <row r="12" spans="1:12" x14ac:dyDescent="0.45">
      <c r="A12" s="3">
        <v>9</v>
      </c>
      <c r="B12" s="4">
        <v>44478</v>
      </c>
      <c r="C12" s="3">
        <v>1011</v>
      </c>
      <c r="D12" s="3" t="str">
        <f>VLOOKUP($C12,会員[],2,FALSE)</f>
        <v>井戸　剛</v>
      </c>
      <c r="E12" s="3" t="str">
        <f>VLOOKUP($C12,会員[],4,FALSE)</f>
        <v>プラチナ</v>
      </c>
      <c r="F12" s="3" t="s">
        <v>20</v>
      </c>
      <c r="G12" s="5">
        <v>25000</v>
      </c>
      <c r="H12" s="5">
        <f t="shared" si="0"/>
        <v>2500</v>
      </c>
      <c r="I12" s="5">
        <f t="shared" si="1"/>
        <v>27500</v>
      </c>
      <c r="K12" s="1" t="s">
        <v>0</v>
      </c>
      <c r="L12" s="1" t="s">
        <v>19</v>
      </c>
    </row>
    <row r="13" spans="1:12" x14ac:dyDescent="0.45">
      <c r="A13" s="3">
        <v>10</v>
      </c>
      <c r="B13" s="4">
        <v>44479</v>
      </c>
      <c r="C13" s="3">
        <v>1014</v>
      </c>
      <c r="D13" s="3" t="str">
        <f>VLOOKUP($C13,会員[],2,FALSE)</f>
        <v>天野　真未</v>
      </c>
      <c r="E13" s="3" t="str">
        <f>VLOOKUP($C13,会員[],4,FALSE)</f>
        <v>一般</v>
      </c>
      <c r="F13" s="3" t="s">
        <v>18</v>
      </c>
      <c r="G13" s="5">
        <v>55600</v>
      </c>
      <c r="H13" s="5">
        <f t="shared" ref="H13:H52" si="2">G13*$K$4</f>
        <v>5560</v>
      </c>
      <c r="I13" s="5">
        <f t="shared" si="1"/>
        <v>61160</v>
      </c>
      <c r="K13" s="3" t="s">
        <v>12</v>
      </c>
      <c r="L13" s="7">
        <f>AVERAGEIFS(利用代金,利用区分,K13,会員種別,$K$12)</f>
        <v>51600</v>
      </c>
    </row>
    <row r="14" spans="1:12" x14ac:dyDescent="0.45">
      <c r="A14" s="3">
        <v>11</v>
      </c>
      <c r="B14" s="4">
        <v>44479</v>
      </c>
      <c r="C14" s="3">
        <v>1008</v>
      </c>
      <c r="D14" s="3" t="str">
        <f>VLOOKUP($C14,会員[],2,FALSE)</f>
        <v>山城　まり</v>
      </c>
      <c r="E14" s="3" t="str">
        <f>VLOOKUP($C14,会員[],4,FALSE)</f>
        <v>ゴールド</v>
      </c>
      <c r="F14" s="3" t="s">
        <v>20</v>
      </c>
      <c r="G14" s="5">
        <v>27000</v>
      </c>
      <c r="H14" s="5">
        <f t="shared" si="2"/>
        <v>2700</v>
      </c>
      <c r="I14" s="5">
        <f t="shared" si="1"/>
        <v>29700</v>
      </c>
      <c r="K14" s="3" t="s">
        <v>13</v>
      </c>
      <c r="L14" s="7">
        <f>AVERAGEIFS(利用代金,利用区分,K14,会員種別,$K$12)</f>
        <v>72000</v>
      </c>
    </row>
    <row r="15" spans="1:12" x14ac:dyDescent="0.45">
      <c r="A15" s="3">
        <v>12</v>
      </c>
      <c r="B15" s="4">
        <v>44481</v>
      </c>
      <c r="C15" s="3">
        <v>1009</v>
      </c>
      <c r="D15" s="3" t="str">
        <f>VLOOKUP($C15,会員[],2,FALSE)</f>
        <v>坂本　誠</v>
      </c>
      <c r="E15" s="3" t="str">
        <f>VLOOKUP($C15,会員[],4,FALSE)</f>
        <v>一般</v>
      </c>
      <c r="F15" s="3" t="s">
        <v>13</v>
      </c>
      <c r="G15" s="5">
        <v>74000</v>
      </c>
      <c r="H15" s="5">
        <f t="shared" si="2"/>
        <v>7400</v>
      </c>
      <c r="I15" s="5">
        <f t="shared" si="1"/>
        <v>81400</v>
      </c>
      <c r="K15" s="3" t="s">
        <v>18</v>
      </c>
      <c r="L15" s="7">
        <f>AVERAGEIFS(利用代金,利用区分,K15,会員種別,$K$12)</f>
        <v>53400</v>
      </c>
    </row>
    <row r="16" spans="1:12" x14ac:dyDescent="0.45">
      <c r="A16" s="3">
        <v>13</v>
      </c>
      <c r="B16" s="4">
        <v>44482</v>
      </c>
      <c r="C16" s="3">
        <v>1010</v>
      </c>
      <c r="D16" s="3" t="str">
        <f>VLOOKUP($C16,会員[],2,FALSE)</f>
        <v>布施　友香</v>
      </c>
      <c r="E16" s="3" t="str">
        <f>VLOOKUP($C16,会員[],4,FALSE)</f>
        <v>一般</v>
      </c>
      <c r="F16" s="3" t="s">
        <v>20</v>
      </c>
      <c r="G16" s="5">
        <v>29000</v>
      </c>
      <c r="H16" s="5">
        <f t="shared" si="2"/>
        <v>2900</v>
      </c>
      <c r="I16" s="5">
        <f t="shared" si="1"/>
        <v>31900</v>
      </c>
      <c r="K16" s="3" t="s">
        <v>20</v>
      </c>
      <c r="L16" s="7">
        <f>AVERAGEIFS(利用代金,利用区分,K16,会員種別,$K$12)</f>
        <v>27000</v>
      </c>
    </row>
    <row r="17" spans="1:12" x14ac:dyDescent="0.45">
      <c r="A17" s="3">
        <v>14</v>
      </c>
      <c r="B17" s="4">
        <v>44485</v>
      </c>
      <c r="C17" s="3">
        <v>1001</v>
      </c>
      <c r="D17" s="3" t="str">
        <f>VLOOKUP($C17,会員[],2,FALSE)</f>
        <v>大月　賢一郎</v>
      </c>
      <c r="E17" s="3" t="str">
        <f>VLOOKUP($C17,会員[],4,FALSE)</f>
        <v>ゴールド</v>
      </c>
      <c r="F17" s="3" t="s">
        <v>18</v>
      </c>
      <c r="G17" s="5">
        <v>53400</v>
      </c>
      <c r="H17" s="5">
        <f t="shared" si="2"/>
        <v>5340</v>
      </c>
      <c r="I17" s="5">
        <f t="shared" si="1"/>
        <v>58740</v>
      </c>
    </row>
    <row r="18" spans="1:12" x14ac:dyDescent="0.45">
      <c r="A18" s="3">
        <v>15</v>
      </c>
      <c r="B18" s="4">
        <v>44486</v>
      </c>
      <c r="C18" s="3">
        <v>1002</v>
      </c>
      <c r="D18" s="3" t="str">
        <f>VLOOKUP($C18,会員[],2,FALSE)</f>
        <v>佐々木　喜一</v>
      </c>
      <c r="E18" s="3" t="str">
        <f>VLOOKUP($C18,会員[],4,FALSE)</f>
        <v>一般</v>
      </c>
      <c r="F18" s="3" t="s">
        <v>18</v>
      </c>
      <c r="G18" s="5">
        <v>55600</v>
      </c>
      <c r="H18" s="5">
        <f t="shared" si="2"/>
        <v>5560</v>
      </c>
      <c r="I18" s="5">
        <f t="shared" si="1"/>
        <v>61160</v>
      </c>
      <c r="K18" s="1" t="s">
        <v>16</v>
      </c>
      <c r="L18" s="1" t="s">
        <v>19</v>
      </c>
    </row>
    <row r="19" spans="1:12" x14ac:dyDescent="0.45">
      <c r="A19" s="3">
        <v>16</v>
      </c>
      <c r="B19" s="4">
        <v>44488</v>
      </c>
      <c r="C19" s="3">
        <v>1008</v>
      </c>
      <c r="D19" s="3" t="str">
        <f>VLOOKUP($C19,会員[],2,FALSE)</f>
        <v>山城　まり</v>
      </c>
      <c r="E19" s="3" t="str">
        <f>VLOOKUP($C19,会員[],4,FALSE)</f>
        <v>ゴールド</v>
      </c>
      <c r="F19" s="3" t="s">
        <v>12</v>
      </c>
      <c r="G19" s="5">
        <v>51600</v>
      </c>
      <c r="H19" s="5">
        <f t="shared" si="2"/>
        <v>5160</v>
      </c>
      <c r="I19" s="5">
        <f t="shared" si="1"/>
        <v>56760</v>
      </c>
      <c r="K19" s="3" t="s">
        <v>12</v>
      </c>
      <c r="L19" s="7">
        <f>AVERAGEIFS(利用代金,利用区分,K19,会員種別,$K$18)</f>
        <v>52800</v>
      </c>
    </row>
    <row r="20" spans="1:12" x14ac:dyDescent="0.45">
      <c r="A20" s="3">
        <v>17</v>
      </c>
      <c r="B20" s="4">
        <v>44488</v>
      </c>
      <c r="C20" s="3">
        <v>1012</v>
      </c>
      <c r="D20" s="3" t="str">
        <f>VLOOKUP($C20,会員[],2,FALSE)</f>
        <v>星　龍太郎</v>
      </c>
      <c r="E20" s="3" t="str">
        <f>VLOOKUP($C20,会員[],4,FALSE)</f>
        <v>ゴールド</v>
      </c>
      <c r="F20" s="3" t="s">
        <v>20</v>
      </c>
      <c r="G20" s="5">
        <v>27000</v>
      </c>
      <c r="H20" s="5">
        <f t="shared" si="2"/>
        <v>2700</v>
      </c>
      <c r="I20" s="5">
        <f t="shared" si="1"/>
        <v>29700</v>
      </c>
      <c r="K20" s="3" t="s">
        <v>13</v>
      </c>
      <c r="L20" s="7">
        <f>AVERAGEIFS(利用代金,利用区分,K20,会員種別,$K$18)</f>
        <v>74000</v>
      </c>
    </row>
    <row r="21" spans="1:12" x14ac:dyDescent="0.45">
      <c r="A21" s="3">
        <v>18</v>
      </c>
      <c r="B21" s="4">
        <v>44489</v>
      </c>
      <c r="C21" s="3">
        <v>1013</v>
      </c>
      <c r="D21" s="3" t="str">
        <f>VLOOKUP($C21,会員[],2,FALSE)</f>
        <v>宍戸　真智子</v>
      </c>
      <c r="E21" s="3" t="str">
        <f>VLOOKUP($C21,会員[],4,FALSE)</f>
        <v>一般</v>
      </c>
      <c r="F21" s="3" t="s">
        <v>20</v>
      </c>
      <c r="G21" s="5">
        <v>29000</v>
      </c>
      <c r="H21" s="5">
        <f t="shared" si="2"/>
        <v>2900</v>
      </c>
      <c r="I21" s="5">
        <f t="shared" si="1"/>
        <v>31900</v>
      </c>
      <c r="K21" s="3" t="s">
        <v>18</v>
      </c>
      <c r="L21" s="7">
        <f>AVERAGEIFS(利用代金,利用区分,K21,会員種別,$K$18)</f>
        <v>55600</v>
      </c>
    </row>
    <row r="22" spans="1:12" x14ac:dyDescent="0.45">
      <c r="A22" s="3">
        <v>19</v>
      </c>
      <c r="B22" s="4">
        <v>44489</v>
      </c>
      <c r="C22" s="3">
        <v>1014</v>
      </c>
      <c r="D22" s="3" t="str">
        <f>VLOOKUP($C22,会員[],2,FALSE)</f>
        <v>天野　真未</v>
      </c>
      <c r="E22" s="3" t="str">
        <f>VLOOKUP($C22,会員[],4,FALSE)</f>
        <v>一般</v>
      </c>
      <c r="F22" s="3" t="s">
        <v>13</v>
      </c>
      <c r="G22" s="5">
        <v>74000</v>
      </c>
      <c r="H22" s="5">
        <f t="shared" si="2"/>
        <v>7400</v>
      </c>
      <c r="I22" s="5">
        <f t="shared" si="1"/>
        <v>81400</v>
      </c>
      <c r="K22" s="3" t="s">
        <v>20</v>
      </c>
      <c r="L22" s="7">
        <f>AVERAGEIFS(利用代金,利用区分,K22,会員種別,$K$18)</f>
        <v>29000</v>
      </c>
    </row>
    <row r="23" spans="1:12" x14ac:dyDescent="0.45">
      <c r="A23" s="3">
        <v>20</v>
      </c>
      <c r="B23" s="4">
        <v>44490</v>
      </c>
      <c r="C23" s="3">
        <v>1009</v>
      </c>
      <c r="D23" s="3" t="str">
        <f>VLOOKUP($C23,会員[],2,FALSE)</f>
        <v>坂本　誠</v>
      </c>
      <c r="E23" s="3" t="str">
        <f>VLOOKUP($C23,会員[],4,FALSE)</f>
        <v>一般</v>
      </c>
      <c r="F23" s="3" t="s">
        <v>12</v>
      </c>
      <c r="G23" s="5">
        <v>52800</v>
      </c>
      <c r="H23" s="5">
        <f t="shared" si="2"/>
        <v>5280</v>
      </c>
      <c r="I23" s="5">
        <f t="shared" si="1"/>
        <v>58080</v>
      </c>
    </row>
    <row r="24" spans="1:12" x14ac:dyDescent="0.45">
      <c r="A24" s="3">
        <v>21</v>
      </c>
      <c r="B24" s="4">
        <v>44491</v>
      </c>
      <c r="C24" s="3">
        <v>1016</v>
      </c>
      <c r="D24" s="3" t="str">
        <f>VLOOKUP($C24,会員[],2,FALSE)</f>
        <v>牧田　博</v>
      </c>
      <c r="E24" s="3" t="str">
        <f>VLOOKUP($C24,会員[],4,FALSE)</f>
        <v>一般</v>
      </c>
      <c r="F24" s="3" t="s">
        <v>13</v>
      </c>
      <c r="G24" s="5">
        <v>74000</v>
      </c>
      <c r="H24" s="5">
        <f t="shared" si="2"/>
        <v>7400</v>
      </c>
      <c r="I24" s="5">
        <f t="shared" si="1"/>
        <v>81400</v>
      </c>
    </row>
    <row r="25" spans="1:12" x14ac:dyDescent="0.45">
      <c r="A25" s="3">
        <v>22</v>
      </c>
      <c r="B25" s="4">
        <v>44492</v>
      </c>
      <c r="C25" s="3">
        <v>1003</v>
      </c>
      <c r="D25" s="3" t="str">
        <f>VLOOKUP($C25,会員[],2,FALSE)</f>
        <v>畑　香奈子</v>
      </c>
      <c r="E25" s="3" t="str">
        <f>VLOOKUP($C25,会員[],4,FALSE)</f>
        <v>一般</v>
      </c>
      <c r="F25" s="3" t="s">
        <v>12</v>
      </c>
      <c r="G25" s="5">
        <v>52800</v>
      </c>
      <c r="H25" s="5">
        <f t="shared" si="2"/>
        <v>5280</v>
      </c>
      <c r="I25" s="5">
        <f t="shared" si="1"/>
        <v>58080</v>
      </c>
    </row>
    <row r="26" spans="1:12" x14ac:dyDescent="0.45">
      <c r="A26" s="3">
        <v>23</v>
      </c>
      <c r="B26" s="4">
        <v>44493</v>
      </c>
      <c r="C26" s="3">
        <v>1004</v>
      </c>
      <c r="D26" s="3" t="str">
        <f>VLOOKUP($C26,会員[],2,FALSE)</f>
        <v>野村　桜</v>
      </c>
      <c r="E26" s="3" t="str">
        <f>VLOOKUP($C26,会員[],4,FALSE)</f>
        <v>プラチナ</v>
      </c>
      <c r="F26" s="3" t="s">
        <v>18</v>
      </c>
      <c r="G26" s="5">
        <v>49200</v>
      </c>
      <c r="H26" s="5">
        <f t="shared" si="2"/>
        <v>4920</v>
      </c>
      <c r="I26" s="5">
        <f t="shared" si="1"/>
        <v>54120</v>
      </c>
    </row>
    <row r="27" spans="1:12" x14ac:dyDescent="0.45">
      <c r="A27" s="3">
        <v>24</v>
      </c>
      <c r="B27" s="4">
        <v>44494</v>
      </c>
      <c r="C27" s="3">
        <v>1017</v>
      </c>
      <c r="D27" s="3" t="str">
        <f>VLOOKUP($C27,会員[],2,FALSE)</f>
        <v>香川　泰男</v>
      </c>
      <c r="E27" s="3" t="str">
        <f>VLOOKUP($C27,会員[],4,FALSE)</f>
        <v>一般</v>
      </c>
      <c r="F27" s="3" t="s">
        <v>20</v>
      </c>
      <c r="G27" s="5">
        <v>29000</v>
      </c>
      <c r="H27" s="5">
        <f t="shared" si="2"/>
        <v>2900</v>
      </c>
      <c r="I27" s="5">
        <f t="shared" si="1"/>
        <v>31900</v>
      </c>
    </row>
    <row r="28" spans="1:12" x14ac:dyDescent="0.45">
      <c r="A28" s="3">
        <v>25</v>
      </c>
      <c r="B28" s="4">
        <v>44499</v>
      </c>
      <c r="C28" s="3">
        <v>1005</v>
      </c>
      <c r="D28" s="3" t="str">
        <f>VLOOKUP($C28,会員[],2,FALSE)</f>
        <v>横山　花梨</v>
      </c>
      <c r="E28" s="3" t="str">
        <f>VLOOKUP($C28,会員[],4,FALSE)</f>
        <v>一般</v>
      </c>
      <c r="F28" s="3" t="s">
        <v>12</v>
      </c>
      <c r="G28" s="5">
        <v>52800</v>
      </c>
      <c r="H28" s="5">
        <f t="shared" si="2"/>
        <v>5280</v>
      </c>
      <c r="I28" s="5">
        <f t="shared" si="1"/>
        <v>58080</v>
      </c>
    </row>
    <row r="29" spans="1:12" x14ac:dyDescent="0.45">
      <c r="A29" s="3">
        <v>26</v>
      </c>
      <c r="B29" s="4">
        <v>44499</v>
      </c>
      <c r="C29" s="3">
        <v>1022</v>
      </c>
      <c r="D29" s="3" t="str">
        <f>VLOOKUP($C29,会員[],2,FALSE)</f>
        <v>坂井　早苗</v>
      </c>
      <c r="E29" s="3" t="str">
        <f>VLOOKUP($C29,会員[],4,FALSE)</f>
        <v>プラチナ</v>
      </c>
      <c r="F29" s="3" t="s">
        <v>12</v>
      </c>
      <c r="G29" s="5">
        <v>48400</v>
      </c>
      <c r="H29" s="5">
        <f t="shared" si="2"/>
        <v>4840</v>
      </c>
      <c r="I29" s="5">
        <f t="shared" si="1"/>
        <v>53240</v>
      </c>
    </row>
    <row r="30" spans="1:12" x14ac:dyDescent="0.45">
      <c r="A30" s="3">
        <v>27</v>
      </c>
      <c r="B30" s="4">
        <v>44501</v>
      </c>
      <c r="C30" s="3">
        <v>1011</v>
      </c>
      <c r="D30" s="3" t="str">
        <f>VLOOKUP($C30,会員[],2,FALSE)</f>
        <v>井戸　剛</v>
      </c>
      <c r="E30" s="3" t="str">
        <f>VLOOKUP($C30,会員[],4,FALSE)</f>
        <v>プラチナ</v>
      </c>
      <c r="F30" s="3" t="s">
        <v>12</v>
      </c>
      <c r="G30" s="5">
        <v>48400</v>
      </c>
      <c r="H30" s="5">
        <f t="shared" si="2"/>
        <v>4840</v>
      </c>
      <c r="I30" s="5">
        <f t="shared" si="1"/>
        <v>53240</v>
      </c>
    </row>
    <row r="31" spans="1:12" x14ac:dyDescent="0.45">
      <c r="A31" s="3">
        <v>28</v>
      </c>
      <c r="B31" s="4">
        <v>44502</v>
      </c>
      <c r="C31" s="3">
        <v>1014</v>
      </c>
      <c r="D31" s="3" t="str">
        <f>VLOOKUP($C31,会員[],2,FALSE)</f>
        <v>天野　真未</v>
      </c>
      <c r="E31" s="3" t="str">
        <f>VLOOKUP($C31,会員[],4,FALSE)</f>
        <v>一般</v>
      </c>
      <c r="F31" s="3" t="s">
        <v>13</v>
      </c>
      <c r="G31" s="5">
        <v>74000</v>
      </c>
      <c r="H31" s="5">
        <f t="shared" si="2"/>
        <v>7400</v>
      </c>
      <c r="I31" s="5">
        <f t="shared" si="1"/>
        <v>81400</v>
      </c>
    </row>
    <row r="32" spans="1:12" x14ac:dyDescent="0.45">
      <c r="A32" s="3">
        <v>29</v>
      </c>
      <c r="B32" s="4">
        <v>44508</v>
      </c>
      <c r="C32" s="3">
        <v>1001</v>
      </c>
      <c r="D32" s="3" t="str">
        <f>VLOOKUP($C32,会員[],2,FALSE)</f>
        <v>大月　賢一郎</v>
      </c>
      <c r="E32" s="3" t="str">
        <f>VLOOKUP($C32,会員[],4,FALSE)</f>
        <v>ゴールド</v>
      </c>
      <c r="F32" s="3" t="s">
        <v>12</v>
      </c>
      <c r="G32" s="5">
        <v>51600</v>
      </c>
      <c r="H32" s="5">
        <f t="shared" si="2"/>
        <v>5160</v>
      </c>
      <c r="I32" s="5">
        <f t="shared" si="1"/>
        <v>56760</v>
      </c>
    </row>
    <row r="33" spans="1:9" x14ac:dyDescent="0.45">
      <c r="A33" s="3">
        <v>30</v>
      </c>
      <c r="B33" s="4">
        <v>44509</v>
      </c>
      <c r="C33" s="3">
        <v>1015</v>
      </c>
      <c r="D33" s="3" t="str">
        <f>VLOOKUP($C33,会員[],2,FALSE)</f>
        <v>大木　花実</v>
      </c>
      <c r="E33" s="3" t="str">
        <f>VLOOKUP($C33,会員[],4,FALSE)</f>
        <v>一般</v>
      </c>
      <c r="F33" s="3" t="s">
        <v>13</v>
      </c>
      <c r="G33" s="5">
        <v>74000</v>
      </c>
      <c r="H33" s="5">
        <f t="shared" si="2"/>
        <v>7400</v>
      </c>
      <c r="I33" s="5">
        <f t="shared" si="1"/>
        <v>81400</v>
      </c>
    </row>
    <row r="34" spans="1:9" x14ac:dyDescent="0.45">
      <c r="A34" s="3">
        <v>31</v>
      </c>
      <c r="B34" s="4">
        <v>44510</v>
      </c>
      <c r="C34" s="3">
        <v>1016</v>
      </c>
      <c r="D34" s="3" t="str">
        <f>VLOOKUP($C34,会員[],2,FALSE)</f>
        <v>牧田　博</v>
      </c>
      <c r="E34" s="3" t="str">
        <f>VLOOKUP($C34,会員[],4,FALSE)</f>
        <v>一般</v>
      </c>
      <c r="F34" s="3" t="s">
        <v>13</v>
      </c>
      <c r="G34" s="5">
        <v>74000</v>
      </c>
      <c r="H34" s="5">
        <f t="shared" si="2"/>
        <v>7400</v>
      </c>
      <c r="I34" s="5">
        <f t="shared" si="1"/>
        <v>81400</v>
      </c>
    </row>
    <row r="35" spans="1:9" x14ac:dyDescent="0.45">
      <c r="A35" s="3">
        <v>32</v>
      </c>
      <c r="B35" s="4">
        <v>44511</v>
      </c>
      <c r="C35" s="3">
        <v>1002</v>
      </c>
      <c r="D35" s="3" t="str">
        <f>VLOOKUP($C35,会員[],2,FALSE)</f>
        <v>佐々木　喜一</v>
      </c>
      <c r="E35" s="3" t="str">
        <f>VLOOKUP($C35,会員[],4,FALSE)</f>
        <v>一般</v>
      </c>
      <c r="F35" s="3" t="s">
        <v>12</v>
      </c>
      <c r="G35" s="5">
        <v>52800</v>
      </c>
      <c r="H35" s="5">
        <f t="shared" si="2"/>
        <v>5280</v>
      </c>
      <c r="I35" s="5">
        <f t="shared" si="1"/>
        <v>58080</v>
      </c>
    </row>
    <row r="36" spans="1:9" x14ac:dyDescent="0.45">
      <c r="A36" s="3">
        <v>33</v>
      </c>
      <c r="B36" s="4">
        <v>44511</v>
      </c>
      <c r="C36" s="3">
        <v>1010</v>
      </c>
      <c r="D36" s="3" t="str">
        <f>VLOOKUP($C36,会員[],2,FALSE)</f>
        <v>布施　友香</v>
      </c>
      <c r="E36" s="3" t="str">
        <f>VLOOKUP($C36,会員[],4,FALSE)</f>
        <v>一般</v>
      </c>
      <c r="F36" s="3" t="s">
        <v>13</v>
      </c>
      <c r="G36" s="5">
        <v>74000</v>
      </c>
      <c r="H36" s="5">
        <f t="shared" si="2"/>
        <v>7400</v>
      </c>
      <c r="I36" s="5">
        <f t="shared" si="1"/>
        <v>81400</v>
      </c>
    </row>
    <row r="37" spans="1:9" x14ac:dyDescent="0.45">
      <c r="A37" s="3">
        <v>34</v>
      </c>
      <c r="B37" s="4">
        <v>44512</v>
      </c>
      <c r="C37" s="3">
        <v>1002</v>
      </c>
      <c r="D37" s="3" t="str">
        <f>VLOOKUP($C37,会員[],2,FALSE)</f>
        <v>佐々木　喜一</v>
      </c>
      <c r="E37" s="3" t="str">
        <f>VLOOKUP($C37,会員[],4,FALSE)</f>
        <v>一般</v>
      </c>
      <c r="F37" s="3" t="s">
        <v>18</v>
      </c>
      <c r="G37" s="5">
        <v>55600</v>
      </c>
      <c r="H37" s="5">
        <f t="shared" si="2"/>
        <v>5560</v>
      </c>
      <c r="I37" s="5">
        <f t="shared" si="1"/>
        <v>61160</v>
      </c>
    </row>
    <row r="38" spans="1:9" x14ac:dyDescent="0.45">
      <c r="A38" s="3">
        <v>35</v>
      </c>
      <c r="B38" s="4">
        <v>44513</v>
      </c>
      <c r="C38" s="3">
        <v>1011</v>
      </c>
      <c r="D38" s="3" t="str">
        <f>VLOOKUP($C38,会員[],2,FALSE)</f>
        <v>井戸　剛</v>
      </c>
      <c r="E38" s="3" t="str">
        <f>VLOOKUP($C38,会員[],4,FALSE)</f>
        <v>プラチナ</v>
      </c>
      <c r="F38" s="3" t="s">
        <v>13</v>
      </c>
      <c r="G38" s="5">
        <v>68000</v>
      </c>
      <c r="H38" s="5">
        <f t="shared" si="2"/>
        <v>6800</v>
      </c>
      <c r="I38" s="5">
        <f t="shared" si="1"/>
        <v>74800</v>
      </c>
    </row>
    <row r="39" spans="1:9" x14ac:dyDescent="0.45">
      <c r="A39" s="3">
        <v>36</v>
      </c>
      <c r="B39" s="4">
        <v>44512</v>
      </c>
      <c r="C39" s="3">
        <v>1017</v>
      </c>
      <c r="D39" s="3" t="str">
        <f>VLOOKUP($C39,会員[],2,FALSE)</f>
        <v>香川　泰男</v>
      </c>
      <c r="E39" s="3" t="str">
        <f>VLOOKUP($C39,会員[],4,FALSE)</f>
        <v>一般</v>
      </c>
      <c r="F39" s="3" t="s">
        <v>13</v>
      </c>
      <c r="G39" s="5">
        <v>74000</v>
      </c>
      <c r="H39" s="5">
        <f t="shared" si="2"/>
        <v>7400</v>
      </c>
      <c r="I39" s="5">
        <f t="shared" si="1"/>
        <v>81400</v>
      </c>
    </row>
    <row r="40" spans="1:9" x14ac:dyDescent="0.45">
      <c r="A40" s="3">
        <v>37</v>
      </c>
      <c r="B40" s="4">
        <v>44514</v>
      </c>
      <c r="C40" s="3">
        <v>1002</v>
      </c>
      <c r="D40" s="3" t="str">
        <f>VLOOKUP($C40,会員[],2,FALSE)</f>
        <v>佐々木　喜一</v>
      </c>
      <c r="E40" s="3" t="str">
        <f>VLOOKUP($C40,会員[],4,FALSE)</f>
        <v>一般</v>
      </c>
      <c r="F40" s="3" t="s">
        <v>12</v>
      </c>
      <c r="G40" s="5">
        <v>52800</v>
      </c>
      <c r="H40" s="5">
        <f t="shared" si="2"/>
        <v>5280</v>
      </c>
      <c r="I40" s="5">
        <f t="shared" si="1"/>
        <v>58080</v>
      </c>
    </row>
    <row r="41" spans="1:9" x14ac:dyDescent="0.45">
      <c r="A41" s="3">
        <v>38</v>
      </c>
      <c r="B41" s="4">
        <v>44522</v>
      </c>
      <c r="C41" s="3">
        <v>1001</v>
      </c>
      <c r="D41" s="3" t="str">
        <f>VLOOKUP($C41,会員[],2,FALSE)</f>
        <v>大月　賢一郎</v>
      </c>
      <c r="E41" s="3" t="str">
        <f>VLOOKUP($C41,会員[],4,FALSE)</f>
        <v>ゴールド</v>
      </c>
      <c r="F41" s="3" t="s">
        <v>18</v>
      </c>
      <c r="G41" s="5">
        <v>53400</v>
      </c>
      <c r="H41" s="5">
        <f t="shared" si="2"/>
        <v>5340</v>
      </c>
      <c r="I41" s="5">
        <f t="shared" si="1"/>
        <v>58740</v>
      </c>
    </row>
    <row r="42" spans="1:9" x14ac:dyDescent="0.45">
      <c r="A42" s="3">
        <v>39</v>
      </c>
      <c r="B42" s="4">
        <v>44525</v>
      </c>
      <c r="C42" s="3">
        <v>1003</v>
      </c>
      <c r="D42" s="3" t="str">
        <f>VLOOKUP($C42,会員[],2,FALSE)</f>
        <v>畑　香奈子</v>
      </c>
      <c r="E42" s="3" t="str">
        <f>VLOOKUP($C42,会員[],4,FALSE)</f>
        <v>一般</v>
      </c>
      <c r="F42" s="3" t="s">
        <v>12</v>
      </c>
      <c r="G42" s="5">
        <v>52800</v>
      </c>
      <c r="H42" s="5">
        <f t="shared" si="2"/>
        <v>5280</v>
      </c>
      <c r="I42" s="5">
        <f t="shared" si="1"/>
        <v>58080</v>
      </c>
    </row>
    <row r="43" spans="1:9" x14ac:dyDescent="0.45">
      <c r="A43" s="3">
        <v>40</v>
      </c>
      <c r="B43" s="4">
        <v>44525</v>
      </c>
      <c r="C43" s="3">
        <v>1004</v>
      </c>
      <c r="D43" s="3" t="str">
        <f>VLOOKUP($C43,会員[],2,FALSE)</f>
        <v>野村　桜</v>
      </c>
      <c r="E43" s="3" t="str">
        <f>VLOOKUP($C43,会員[],4,FALSE)</f>
        <v>プラチナ</v>
      </c>
      <c r="F43" s="3" t="s">
        <v>12</v>
      </c>
      <c r="G43" s="5">
        <v>48400</v>
      </c>
      <c r="H43" s="5">
        <f t="shared" si="2"/>
        <v>4840</v>
      </c>
      <c r="I43" s="5">
        <f t="shared" si="1"/>
        <v>53240</v>
      </c>
    </row>
    <row r="44" spans="1:9" x14ac:dyDescent="0.45">
      <c r="A44" s="3">
        <v>41</v>
      </c>
      <c r="B44" s="4">
        <v>44526</v>
      </c>
      <c r="C44" s="3">
        <v>1005</v>
      </c>
      <c r="D44" s="3" t="str">
        <f>VLOOKUP($C44,会員[],2,FALSE)</f>
        <v>横山　花梨</v>
      </c>
      <c r="E44" s="3" t="str">
        <f>VLOOKUP($C44,会員[],4,FALSE)</f>
        <v>一般</v>
      </c>
      <c r="F44" s="3" t="s">
        <v>18</v>
      </c>
      <c r="G44" s="5">
        <v>55600</v>
      </c>
      <c r="H44" s="5">
        <f t="shared" si="2"/>
        <v>5560</v>
      </c>
      <c r="I44" s="5">
        <f t="shared" si="1"/>
        <v>61160</v>
      </c>
    </row>
    <row r="45" spans="1:9" x14ac:dyDescent="0.45">
      <c r="A45" s="3">
        <v>42</v>
      </c>
      <c r="B45" s="4">
        <v>44526</v>
      </c>
      <c r="C45" s="3">
        <v>1011</v>
      </c>
      <c r="D45" s="3" t="str">
        <f>VLOOKUP($C45,会員[],2,FALSE)</f>
        <v>井戸　剛</v>
      </c>
      <c r="E45" s="3" t="str">
        <f>VLOOKUP($C45,会員[],4,FALSE)</f>
        <v>プラチナ</v>
      </c>
      <c r="F45" s="3" t="s">
        <v>18</v>
      </c>
      <c r="G45" s="5">
        <v>49200</v>
      </c>
      <c r="H45" s="5">
        <f t="shared" si="2"/>
        <v>4920</v>
      </c>
      <c r="I45" s="5">
        <f t="shared" si="1"/>
        <v>54120</v>
      </c>
    </row>
    <row r="46" spans="1:9" x14ac:dyDescent="0.45">
      <c r="A46" s="3">
        <v>43</v>
      </c>
      <c r="B46" s="4">
        <v>44527</v>
      </c>
      <c r="C46" s="3">
        <v>1006</v>
      </c>
      <c r="D46" s="3" t="str">
        <f>VLOOKUP($C46,会員[],2,FALSE)</f>
        <v>和田　光輝</v>
      </c>
      <c r="E46" s="3" t="str">
        <f>VLOOKUP($C46,会員[],4,FALSE)</f>
        <v>一般</v>
      </c>
      <c r="F46" s="3" t="s">
        <v>20</v>
      </c>
      <c r="G46" s="5">
        <v>29000</v>
      </c>
      <c r="H46" s="5">
        <f t="shared" si="2"/>
        <v>2900</v>
      </c>
      <c r="I46" s="5">
        <f t="shared" si="1"/>
        <v>31900</v>
      </c>
    </row>
    <row r="47" spans="1:9" x14ac:dyDescent="0.45">
      <c r="A47" s="3">
        <v>44</v>
      </c>
      <c r="B47" s="4">
        <v>44528</v>
      </c>
      <c r="C47" s="3">
        <v>1008</v>
      </c>
      <c r="D47" s="3" t="str">
        <f>VLOOKUP($C47,会員[],2,FALSE)</f>
        <v>山城　まり</v>
      </c>
      <c r="E47" s="3" t="str">
        <f>VLOOKUP($C47,会員[],4,FALSE)</f>
        <v>ゴールド</v>
      </c>
      <c r="F47" s="3" t="s">
        <v>12</v>
      </c>
      <c r="G47" s="5">
        <v>51600</v>
      </c>
      <c r="H47" s="5">
        <f t="shared" si="2"/>
        <v>5160</v>
      </c>
      <c r="I47" s="5">
        <f t="shared" si="1"/>
        <v>56760</v>
      </c>
    </row>
    <row r="48" spans="1:9" x14ac:dyDescent="0.45">
      <c r="A48" s="3">
        <v>45</v>
      </c>
      <c r="B48" s="4">
        <v>44528</v>
      </c>
      <c r="C48" s="3">
        <v>1007</v>
      </c>
      <c r="D48" s="3" t="str">
        <f>VLOOKUP($C48,会員[],2,FALSE)</f>
        <v>野中　敏也</v>
      </c>
      <c r="E48" s="3" t="str">
        <f>VLOOKUP($C48,会員[],4,FALSE)</f>
        <v>一般</v>
      </c>
      <c r="F48" s="3" t="s">
        <v>18</v>
      </c>
      <c r="G48" s="5">
        <v>55600</v>
      </c>
      <c r="H48" s="5">
        <f t="shared" si="2"/>
        <v>5560</v>
      </c>
      <c r="I48" s="5">
        <f t="shared" si="1"/>
        <v>61160</v>
      </c>
    </row>
    <row r="49" spans="1:9" x14ac:dyDescent="0.45">
      <c r="A49" s="3">
        <v>46</v>
      </c>
      <c r="B49" s="4">
        <v>44529</v>
      </c>
      <c r="C49" s="3">
        <v>1012</v>
      </c>
      <c r="D49" s="3" t="str">
        <f>VLOOKUP($C49,会員[],2,FALSE)</f>
        <v>星　龍太郎</v>
      </c>
      <c r="E49" s="3" t="str">
        <f>VLOOKUP($C49,会員[],4,FALSE)</f>
        <v>ゴールド</v>
      </c>
      <c r="F49" s="3" t="s">
        <v>13</v>
      </c>
      <c r="G49" s="5">
        <v>72000</v>
      </c>
      <c r="H49" s="5">
        <f t="shared" si="2"/>
        <v>7200</v>
      </c>
      <c r="I49" s="5">
        <f t="shared" si="1"/>
        <v>79200</v>
      </c>
    </row>
    <row r="50" spans="1:9" x14ac:dyDescent="0.45">
      <c r="A50" s="3">
        <v>47</v>
      </c>
      <c r="B50" s="4">
        <v>44529</v>
      </c>
      <c r="C50" s="3">
        <v>1013</v>
      </c>
      <c r="D50" s="3" t="str">
        <f>VLOOKUP($C50,会員[],2,FALSE)</f>
        <v>宍戸　真智子</v>
      </c>
      <c r="E50" s="3" t="str">
        <f>VLOOKUP($C50,会員[],4,FALSE)</f>
        <v>一般</v>
      </c>
      <c r="F50" s="3" t="s">
        <v>13</v>
      </c>
      <c r="G50" s="5">
        <v>74000</v>
      </c>
      <c r="H50" s="5">
        <f t="shared" si="2"/>
        <v>7400</v>
      </c>
      <c r="I50" s="5">
        <f t="shared" si="1"/>
        <v>81400</v>
      </c>
    </row>
    <row r="51" spans="1:9" x14ac:dyDescent="0.45">
      <c r="A51" s="3">
        <v>48</v>
      </c>
      <c r="B51" s="4">
        <v>44530</v>
      </c>
      <c r="C51" s="3">
        <v>1001</v>
      </c>
      <c r="D51" s="3" t="str">
        <f>VLOOKUP($C51,会員[],2,FALSE)</f>
        <v>大月　賢一郎</v>
      </c>
      <c r="E51" s="3" t="str">
        <f>VLOOKUP($C51,会員[],4,FALSE)</f>
        <v>ゴールド</v>
      </c>
      <c r="F51" s="3" t="s">
        <v>20</v>
      </c>
      <c r="G51" s="5">
        <v>27000</v>
      </c>
      <c r="H51" s="5">
        <f t="shared" si="2"/>
        <v>2700</v>
      </c>
      <c r="I51" s="5">
        <f t="shared" si="1"/>
        <v>29700</v>
      </c>
    </row>
    <row r="52" spans="1:9" x14ac:dyDescent="0.45">
      <c r="A52" s="3">
        <v>49</v>
      </c>
      <c r="B52" s="4">
        <v>44530</v>
      </c>
      <c r="C52" s="3">
        <v>1011</v>
      </c>
      <c r="D52" s="3" t="str">
        <f>VLOOKUP($C52,会員[],2,FALSE)</f>
        <v>井戸　剛</v>
      </c>
      <c r="E52" s="3" t="str">
        <f>VLOOKUP($C52,会員[],4,FALSE)</f>
        <v>プラチナ</v>
      </c>
      <c r="F52" s="3" t="s">
        <v>18</v>
      </c>
      <c r="G52" s="5">
        <v>49200</v>
      </c>
      <c r="H52" s="5">
        <f t="shared" si="2"/>
        <v>4920</v>
      </c>
      <c r="I52" s="5">
        <f t="shared" si="1"/>
        <v>54120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DA6FD-E5B9-4907-B0EA-EACB09469277}">
  <dimension ref="A1:B7"/>
  <sheetViews>
    <sheetView workbookViewId="0"/>
  </sheetViews>
  <sheetFormatPr defaultRowHeight="18" x14ac:dyDescent="0.45"/>
  <cols>
    <col min="1" max="1" width="11.19921875" bestFit="1" customWidth="1"/>
    <col min="2" max="4" width="15.5" bestFit="1" customWidth="1"/>
    <col min="5" max="5" width="16.69921875" customWidth="1"/>
    <col min="6" max="6" width="15.5" customWidth="1"/>
    <col min="7" max="7" width="16.69921875" customWidth="1"/>
    <col min="8" max="8" width="15.5" customWidth="1"/>
    <col min="9" max="9" width="16.69921875" customWidth="1"/>
    <col min="10" max="10" width="22.19921875" bestFit="1" customWidth="1"/>
    <col min="11" max="11" width="23.5" customWidth="1"/>
    <col min="12" max="20" width="13" bestFit="1" customWidth="1"/>
    <col min="21" max="24" width="11.69921875" bestFit="1" customWidth="1"/>
    <col min="25" max="37" width="13" bestFit="1" customWidth="1"/>
    <col min="38" max="38" width="9.59765625" bestFit="1" customWidth="1"/>
  </cols>
  <sheetData>
    <row r="1" spans="1:2" x14ac:dyDescent="0.45">
      <c r="A1" s="10" t="s">
        <v>43</v>
      </c>
      <c r="B1" t="s">
        <v>52</v>
      </c>
    </row>
    <row r="3" spans="1:2" x14ac:dyDescent="0.45">
      <c r="A3" s="10" t="s">
        <v>48</v>
      </c>
      <c r="B3" t="s">
        <v>211</v>
      </c>
    </row>
    <row r="4" spans="1:2" x14ac:dyDescent="0.45">
      <c r="A4" s="23" t="s">
        <v>39</v>
      </c>
      <c r="B4" s="9">
        <v>569580</v>
      </c>
    </row>
    <row r="5" spans="1:2" x14ac:dyDescent="0.45">
      <c r="A5" s="23" t="s">
        <v>40</v>
      </c>
      <c r="B5" s="9">
        <v>499180</v>
      </c>
    </row>
    <row r="6" spans="1:2" x14ac:dyDescent="0.45">
      <c r="A6" s="23" t="s">
        <v>41</v>
      </c>
      <c r="B6" s="9">
        <v>1857680</v>
      </c>
    </row>
    <row r="7" spans="1:2" x14ac:dyDescent="0.45">
      <c r="A7" s="23" t="s">
        <v>42</v>
      </c>
      <c r="B7" s="9">
        <v>2926440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DBE79-FD36-4BBB-A6B1-3BF37CD50F08}">
  <dimension ref="A3:AK9"/>
  <sheetViews>
    <sheetView workbookViewId="0"/>
  </sheetViews>
  <sheetFormatPr defaultRowHeight="18" x14ac:dyDescent="0.45"/>
  <cols>
    <col min="1" max="1" width="15.5" bestFit="1" customWidth="1"/>
    <col min="2" max="36" width="13.19921875" bestFit="1" customWidth="1"/>
    <col min="37" max="39" width="11.19921875" bestFit="1" customWidth="1"/>
  </cols>
  <sheetData>
    <row r="3" spans="1:37" x14ac:dyDescent="0.45">
      <c r="A3" s="10" t="s">
        <v>211</v>
      </c>
      <c r="B3" s="10" t="s">
        <v>43</v>
      </c>
    </row>
    <row r="4" spans="1:37" x14ac:dyDescent="0.45">
      <c r="A4" s="10" t="s">
        <v>50</v>
      </c>
      <c r="B4" s="8" t="s">
        <v>53</v>
      </c>
      <c r="C4" s="8" t="s">
        <v>54</v>
      </c>
      <c r="D4" s="8" t="s">
        <v>55</v>
      </c>
      <c r="E4" s="8" t="s">
        <v>56</v>
      </c>
      <c r="F4" s="8" t="s">
        <v>57</v>
      </c>
      <c r="G4" s="8" t="s">
        <v>58</v>
      </c>
      <c r="H4" s="8" t="s">
        <v>59</v>
      </c>
      <c r="I4" s="8" t="s">
        <v>60</v>
      </c>
      <c r="J4" s="8" t="s">
        <v>61</v>
      </c>
      <c r="K4" s="8" t="s">
        <v>62</v>
      </c>
      <c r="L4" s="8" t="s">
        <v>63</v>
      </c>
      <c r="M4" s="8" t="s">
        <v>64</v>
      </c>
      <c r="N4" s="8" t="s">
        <v>65</v>
      </c>
      <c r="O4" s="8" t="s">
        <v>66</v>
      </c>
      <c r="P4" s="8" t="s">
        <v>67</v>
      </c>
      <c r="Q4" s="8" t="s">
        <v>68</v>
      </c>
      <c r="R4" s="8" t="s">
        <v>69</v>
      </c>
      <c r="S4" s="8" t="s">
        <v>70</v>
      </c>
      <c r="T4" s="8" t="s">
        <v>71</v>
      </c>
      <c r="U4" s="8" t="s">
        <v>72</v>
      </c>
      <c r="V4" s="8" t="s">
        <v>73</v>
      </c>
      <c r="W4" s="8" t="s">
        <v>74</v>
      </c>
      <c r="X4" s="8" t="s">
        <v>75</v>
      </c>
      <c r="Y4" s="8" t="s">
        <v>76</v>
      </c>
      <c r="Z4" s="8" t="s">
        <v>77</v>
      </c>
      <c r="AA4" s="8" t="s">
        <v>78</v>
      </c>
      <c r="AB4" s="8" t="s">
        <v>79</v>
      </c>
      <c r="AC4" s="8" t="s">
        <v>80</v>
      </c>
      <c r="AD4" s="8" t="s">
        <v>81</v>
      </c>
      <c r="AE4" s="8" t="s">
        <v>82</v>
      </c>
      <c r="AF4" s="8" t="s">
        <v>83</v>
      </c>
      <c r="AG4" s="8" t="s">
        <v>84</v>
      </c>
      <c r="AH4" s="8" t="s">
        <v>85</v>
      </c>
      <c r="AI4" s="8" t="s">
        <v>86</v>
      </c>
      <c r="AJ4" s="8" t="s">
        <v>87</v>
      </c>
      <c r="AK4" s="8" t="s">
        <v>42</v>
      </c>
    </row>
    <row r="5" spans="1:37" x14ac:dyDescent="0.45">
      <c r="A5" t="s">
        <v>44</v>
      </c>
      <c r="B5" s="9">
        <v>114840</v>
      </c>
      <c r="C5" s="9"/>
      <c r="D5" s="9">
        <v>56760</v>
      </c>
      <c r="E5" s="9"/>
      <c r="F5" s="9"/>
      <c r="G5" s="9"/>
      <c r="H5" s="9"/>
      <c r="I5" s="9"/>
      <c r="J5" s="9"/>
      <c r="K5" s="9"/>
      <c r="L5" s="9"/>
      <c r="M5" s="9">
        <v>56760</v>
      </c>
      <c r="N5" s="9"/>
      <c r="O5" s="9">
        <v>58080</v>
      </c>
      <c r="P5" s="9"/>
      <c r="Q5" s="9">
        <v>58080</v>
      </c>
      <c r="R5" s="9"/>
      <c r="S5" s="9"/>
      <c r="T5" s="9">
        <v>111320</v>
      </c>
      <c r="U5" s="9">
        <v>53240</v>
      </c>
      <c r="V5" s="9"/>
      <c r="W5" s="9">
        <v>56760</v>
      </c>
      <c r="X5" s="9"/>
      <c r="Y5" s="9"/>
      <c r="Z5" s="9">
        <v>58080</v>
      </c>
      <c r="AA5" s="9"/>
      <c r="AB5" s="9"/>
      <c r="AC5" s="9">
        <v>58080</v>
      </c>
      <c r="AD5" s="9"/>
      <c r="AE5" s="9">
        <v>111320</v>
      </c>
      <c r="AF5" s="9"/>
      <c r="AG5" s="9"/>
      <c r="AH5" s="9">
        <v>56760</v>
      </c>
      <c r="AI5" s="9"/>
      <c r="AJ5" s="9"/>
      <c r="AK5" s="9">
        <v>850080</v>
      </c>
    </row>
    <row r="6" spans="1:37" x14ac:dyDescent="0.45">
      <c r="A6" t="s">
        <v>45</v>
      </c>
      <c r="B6" s="9"/>
      <c r="C6" s="9">
        <v>81400</v>
      </c>
      <c r="D6" s="9"/>
      <c r="E6" s="9">
        <v>156200</v>
      </c>
      <c r="F6" s="9"/>
      <c r="G6" s="9"/>
      <c r="H6" s="9"/>
      <c r="I6" s="9">
        <v>81400</v>
      </c>
      <c r="J6" s="9"/>
      <c r="K6" s="9"/>
      <c r="L6" s="9"/>
      <c r="M6" s="9"/>
      <c r="N6" s="9">
        <v>81400</v>
      </c>
      <c r="O6" s="9"/>
      <c r="P6" s="9">
        <v>81400</v>
      </c>
      <c r="Q6" s="9"/>
      <c r="R6" s="9"/>
      <c r="S6" s="9"/>
      <c r="T6" s="9"/>
      <c r="U6" s="9"/>
      <c r="V6" s="9">
        <v>81400</v>
      </c>
      <c r="W6" s="9"/>
      <c r="X6" s="9">
        <v>81400</v>
      </c>
      <c r="Y6" s="9">
        <v>81400</v>
      </c>
      <c r="Z6" s="9">
        <v>81400</v>
      </c>
      <c r="AA6" s="9">
        <v>81400</v>
      </c>
      <c r="AB6" s="9">
        <v>74800</v>
      </c>
      <c r="AC6" s="9"/>
      <c r="AD6" s="9"/>
      <c r="AE6" s="9"/>
      <c r="AF6" s="9"/>
      <c r="AG6" s="9"/>
      <c r="AH6" s="9"/>
      <c r="AI6" s="9">
        <v>160600</v>
      </c>
      <c r="AJ6" s="9"/>
      <c r="AK6" s="9">
        <v>1124200</v>
      </c>
    </row>
    <row r="7" spans="1:37" x14ac:dyDescent="0.45">
      <c r="A7" t="s">
        <v>46</v>
      </c>
      <c r="B7" s="9"/>
      <c r="C7" s="9"/>
      <c r="D7" s="9"/>
      <c r="E7" s="9"/>
      <c r="F7" s="9"/>
      <c r="G7" s="9">
        <v>27500</v>
      </c>
      <c r="H7" s="9">
        <v>29700</v>
      </c>
      <c r="I7" s="9"/>
      <c r="J7" s="9">
        <v>31900</v>
      </c>
      <c r="K7" s="9"/>
      <c r="L7" s="9"/>
      <c r="M7" s="9">
        <v>29700</v>
      </c>
      <c r="N7" s="9">
        <v>31900</v>
      </c>
      <c r="O7" s="9"/>
      <c r="P7" s="9"/>
      <c r="Q7" s="9"/>
      <c r="R7" s="9"/>
      <c r="S7" s="9">
        <v>31900</v>
      </c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>
        <v>31900</v>
      </c>
      <c r="AH7" s="9"/>
      <c r="AI7" s="9"/>
      <c r="AJ7" s="9">
        <v>29700</v>
      </c>
      <c r="AK7" s="9">
        <v>244200</v>
      </c>
    </row>
    <row r="8" spans="1:37" x14ac:dyDescent="0.45">
      <c r="A8" t="s">
        <v>47</v>
      </c>
      <c r="B8" s="9"/>
      <c r="C8" s="9"/>
      <c r="D8" s="9"/>
      <c r="E8" s="9">
        <v>61160</v>
      </c>
      <c r="F8" s="9">
        <v>61160</v>
      </c>
      <c r="G8" s="9"/>
      <c r="H8" s="9">
        <v>61160</v>
      </c>
      <c r="I8" s="9"/>
      <c r="J8" s="9"/>
      <c r="K8" s="9">
        <v>58740</v>
      </c>
      <c r="L8" s="9">
        <v>61160</v>
      </c>
      <c r="M8" s="9"/>
      <c r="N8" s="9"/>
      <c r="O8" s="9"/>
      <c r="P8" s="9"/>
      <c r="Q8" s="9"/>
      <c r="R8" s="9">
        <v>54120</v>
      </c>
      <c r="S8" s="9"/>
      <c r="T8" s="9"/>
      <c r="U8" s="9"/>
      <c r="V8" s="9"/>
      <c r="W8" s="9"/>
      <c r="X8" s="9"/>
      <c r="Y8" s="9"/>
      <c r="Z8" s="9"/>
      <c r="AA8" s="9">
        <v>61160</v>
      </c>
      <c r="AB8" s="9"/>
      <c r="AC8" s="9"/>
      <c r="AD8" s="9">
        <v>58740</v>
      </c>
      <c r="AE8" s="9"/>
      <c r="AF8" s="9">
        <v>115280</v>
      </c>
      <c r="AG8" s="9"/>
      <c r="AH8" s="9">
        <v>61160</v>
      </c>
      <c r="AI8" s="9"/>
      <c r="AJ8" s="9">
        <v>54120</v>
      </c>
      <c r="AK8" s="9">
        <v>707960</v>
      </c>
    </row>
    <row r="9" spans="1:37" x14ac:dyDescent="0.45">
      <c r="A9" t="s">
        <v>42</v>
      </c>
      <c r="B9" s="9">
        <v>114840</v>
      </c>
      <c r="C9" s="9">
        <v>81400</v>
      </c>
      <c r="D9" s="9">
        <v>56760</v>
      </c>
      <c r="E9" s="9">
        <v>217360</v>
      </c>
      <c r="F9" s="9">
        <v>61160</v>
      </c>
      <c r="G9" s="9">
        <v>27500</v>
      </c>
      <c r="H9" s="9">
        <v>90860</v>
      </c>
      <c r="I9" s="9">
        <v>81400</v>
      </c>
      <c r="J9" s="9">
        <v>31900</v>
      </c>
      <c r="K9" s="9">
        <v>58740</v>
      </c>
      <c r="L9" s="9">
        <v>61160</v>
      </c>
      <c r="M9" s="9">
        <v>86460</v>
      </c>
      <c r="N9" s="9">
        <v>113300</v>
      </c>
      <c r="O9" s="9">
        <v>58080</v>
      </c>
      <c r="P9" s="9">
        <v>81400</v>
      </c>
      <c r="Q9" s="9">
        <v>58080</v>
      </c>
      <c r="R9" s="9">
        <v>54120</v>
      </c>
      <c r="S9" s="9">
        <v>31900</v>
      </c>
      <c r="T9" s="9">
        <v>111320</v>
      </c>
      <c r="U9" s="9">
        <v>53240</v>
      </c>
      <c r="V9" s="9">
        <v>81400</v>
      </c>
      <c r="W9" s="9">
        <v>56760</v>
      </c>
      <c r="X9" s="9">
        <v>81400</v>
      </c>
      <c r="Y9" s="9">
        <v>81400</v>
      </c>
      <c r="Z9" s="9">
        <v>139480</v>
      </c>
      <c r="AA9" s="9">
        <v>142560</v>
      </c>
      <c r="AB9" s="9">
        <v>74800</v>
      </c>
      <c r="AC9" s="9">
        <v>58080</v>
      </c>
      <c r="AD9" s="9">
        <v>58740</v>
      </c>
      <c r="AE9" s="9">
        <v>111320</v>
      </c>
      <c r="AF9" s="9">
        <v>115280</v>
      </c>
      <c r="AG9" s="9">
        <v>31900</v>
      </c>
      <c r="AH9" s="9">
        <v>117920</v>
      </c>
      <c r="AI9" s="9">
        <v>160600</v>
      </c>
      <c r="AJ9" s="9">
        <v>83820</v>
      </c>
      <c r="AK9" s="9">
        <v>2926440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A7813-3B45-491B-A28D-687A0A90B1CE}">
  <dimension ref="A1:D7"/>
  <sheetViews>
    <sheetView workbookViewId="0"/>
  </sheetViews>
  <sheetFormatPr defaultColWidth="9" defaultRowHeight="18" x14ac:dyDescent="0.45"/>
  <cols>
    <col min="1" max="1" width="16.5" style="12" customWidth="1"/>
    <col min="2" max="2" width="18.19921875" style="12" bestFit="1" customWidth="1"/>
    <col min="3" max="3" width="17.19921875" style="12" bestFit="1" customWidth="1"/>
    <col min="4" max="4" width="16.8984375" style="12" customWidth="1"/>
    <col min="5" max="16384" width="9" style="12"/>
  </cols>
  <sheetData>
    <row r="1" spans="1:4" ht="19.8" x14ac:dyDescent="0.45">
      <c r="A1" s="20" t="s">
        <v>51</v>
      </c>
    </row>
    <row r="3" spans="1:4" x14ac:dyDescent="0.45">
      <c r="A3" s="1" t="s">
        <v>237</v>
      </c>
      <c r="B3" s="1" t="s">
        <v>238</v>
      </c>
      <c r="C3" s="1" t="s">
        <v>239</v>
      </c>
      <c r="D3" s="1" t="s">
        <v>240</v>
      </c>
    </row>
    <row r="4" spans="1:4" x14ac:dyDescent="0.45">
      <c r="A4" s="3" t="s">
        <v>12</v>
      </c>
      <c r="B4" s="13">
        <v>44530</v>
      </c>
      <c r="C4" s="25">
        <v>7</v>
      </c>
      <c r="D4" s="13"/>
    </row>
    <row r="5" spans="1:4" x14ac:dyDescent="0.45">
      <c r="A5" s="3" t="s">
        <v>13</v>
      </c>
      <c r="B5" s="13">
        <v>44536</v>
      </c>
      <c r="C5" s="25">
        <v>10</v>
      </c>
      <c r="D5" s="13"/>
    </row>
    <row r="6" spans="1:4" x14ac:dyDescent="0.45">
      <c r="A6" s="3" t="s">
        <v>18</v>
      </c>
      <c r="B6" s="13">
        <v>44540</v>
      </c>
      <c r="C6" s="25">
        <v>12</v>
      </c>
      <c r="D6" s="13"/>
    </row>
    <row r="7" spans="1:4" x14ac:dyDescent="0.45">
      <c r="A7" s="3" t="s">
        <v>20</v>
      </c>
      <c r="B7" s="13">
        <v>44550</v>
      </c>
      <c r="C7" s="25">
        <v>3</v>
      </c>
      <c r="D7" s="13"/>
    </row>
  </sheetData>
  <phoneticPr fontId="9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34147-DF25-4928-815D-79170D3D6525}">
  <dimension ref="A1:I31"/>
  <sheetViews>
    <sheetView workbookViewId="0"/>
  </sheetViews>
  <sheetFormatPr defaultRowHeight="18" x14ac:dyDescent="0.45"/>
  <cols>
    <col min="1" max="1" width="10.59765625" customWidth="1"/>
    <col min="2" max="2" width="13" customWidth="1"/>
    <col min="3" max="3" width="23.5" customWidth="1"/>
    <col min="4" max="5" width="10.59765625" customWidth="1"/>
    <col min="6" max="6" width="27.59765625" customWidth="1"/>
    <col min="7" max="7" width="26.59765625" customWidth="1"/>
    <col min="8" max="8" width="14.69921875" customWidth="1"/>
    <col min="9" max="9" width="7.5" customWidth="1"/>
  </cols>
  <sheetData>
    <row r="1" spans="1:9" x14ac:dyDescent="0.45">
      <c r="A1" s="22" t="s">
        <v>210</v>
      </c>
      <c r="G1" s="26" t="s">
        <v>208</v>
      </c>
      <c r="H1" s="31" t="s">
        <v>209</v>
      </c>
      <c r="I1" s="32"/>
    </row>
    <row r="2" spans="1:9" x14ac:dyDescent="0.45">
      <c r="A2" s="22"/>
      <c r="G2" s="27" t="s">
        <v>1</v>
      </c>
      <c r="H2" s="33" t="s">
        <v>14</v>
      </c>
      <c r="I2" s="34"/>
    </row>
    <row r="3" spans="1:9" x14ac:dyDescent="0.45">
      <c r="A3" s="22"/>
      <c r="G3" s="27" t="s">
        <v>0</v>
      </c>
      <c r="H3" s="33" t="s">
        <v>15</v>
      </c>
      <c r="I3" s="34"/>
    </row>
    <row r="4" spans="1:9" ht="18.600000000000001" thickBot="1" x14ac:dyDescent="0.5">
      <c r="A4" s="22"/>
      <c r="G4" s="28" t="s">
        <v>16</v>
      </c>
      <c r="H4" s="35" t="s">
        <v>17</v>
      </c>
      <c r="I4" s="36"/>
    </row>
    <row r="6" spans="1:9" x14ac:dyDescent="0.45">
      <c r="A6" t="s">
        <v>88</v>
      </c>
      <c r="B6" t="s">
        <v>89</v>
      </c>
      <c r="C6" t="s">
        <v>90</v>
      </c>
      <c r="D6" t="s">
        <v>91</v>
      </c>
      <c r="E6" t="s">
        <v>92</v>
      </c>
      <c r="F6" t="s">
        <v>93</v>
      </c>
      <c r="G6" t="s">
        <v>94</v>
      </c>
      <c r="H6" t="s">
        <v>95</v>
      </c>
      <c r="I6" t="s">
        <v>96</v>
      </c>
    </row>
    <row r="7" spans="1:9" x14ac:dyDescent="0.45">
      <c r="A7">
        <v>1001</v>
      </c>
      <c r="B7" t="s">
        <v>97</v>
      </c>
      <c r="C7" t="s">
        <v>98</v>
      </c>
      <c r="D7" t="s">
        <v>99</v>
      </c>
      <c r="E7" t="s">
        <v>100</v>
      </c>
      <c r="F7" t="s">
        <v>212</v>
      </c>
      <c r="H7" t="s">
        <v>101</v>
      </c>
      <c r="I7" t="s">
        <v>102</v>
      </c>
    </row>
    <row r="8" spans="1:9" x14ac:dyDescent="0.45">
      <c r="A8">
        <v>1002</v>
      </c>
      <c r="B8" t="s">
        <v>103</v>
      </c>
      <c r="C8" t="s">
        <v>104</v>
      </c>
      <c r="D8" t="s">
        <v>105</v>
      </c>
      <c r="E8" t="s">
        <v>106</v>
      </c>
      <c r="F8" t="s">
        <v>213</v>
      </c>
      <c r="H8" t="s">
        <v>107</v>
      </c>
      <c r="I8" t="s">
        <v>102</v>
      </c>
    </row>
    <row r="9" spans="1:9" x14ac:dyDescent="0.45">
      <c r="A9">
        <v>1003</v>
      </c>
      <c r="B9" t="s">
        <v>108</v>
      </c>
      <c r="C9" t="s">
        <v>109</v>
      </c>
      <c r="D9" t="s">
        <v>105</v>
      </c>
      <c r="E9" t="s">
        <v>110</v>
      </c>
      <c r="F9" t="s">
        <v>214</v>
      </c>
      <c r="H9" t="s">
        <v>111</v>
      </c>
      <c r="I9" t="s">
        <v>112</v>
      </c>
    </row>
    <row r="10" spans="1:9" x14ac:dyDescent="0.45">
      <c r="A10">
        <v>1004</v>
      </c>
      <c r="B10" t="s">
        <v>113</v>
      </c>
      <c r="C10" t="s">
        <v>114</v>
      </c>
      <c r="D10" t="s">
        <v>115</v>
      </c>
      <c r="E10" t="s">
        <v>116</v>
      </c>
      <c r="F10" t="s">
        <v>215</v>
      </c>
      <c r="G10" t="s">
        <v>117</v>
      </c>
      <c r="H10" t="s">
        <v>118</v>
      </c>
      <c r="I10" t="s">
        <v>112</v>
      </c>
    </row>
    <row r="11" spans="1:9" x14ac:dyDescent="0.45">
      <c r="A11">
        <v>1005</v>
      </c>
      <c r="B11" t="s">
        <v>119</v>
      </c>
      <c r="C11" t="s">
        <v>120</v>
      </c>
      <c r="D11" t="s">
        <v>105</v>
      </c>
      <c r="E11" t="s">
        <v>121</v>
      </c>
      <c r="F11" t="s">
        <v>216</v>
      </c>
      <c r="H11" t="s">
        <v>122</v>
      </c>
      <c r="I11" t="s">
        <v>112</v>
      </c>
    </row>
    <row r="12" spans="1:9" x14ac:dyDescent="0.45">
      <c r="A12">
        <v>1006</v>
      </c>
      <c r="B12" t="s">
        <v>123</v>
      </c>
      <c r="C12" t="s">
        <v>124</v>
      </c>
      <c r="D12" t="s">
        <v>105</v>
      </c>
      <c r="E12" t="s">
        <v>125</v>
      </c>
      <c r="F12" t="s">
        <v>217</v>
      </c>
      <c r="H12" t="s">
        <v>126</v>
      </c>
      <c r="I12" t="s">
        <v>102</v>
      </c>
    </row>
    <row r="13" spans="1:9" x14ac:dyDescent="0.45">
      <c r="A13">
        <v>1007</v>
      </c>
      <c r="B13" t="s">
        <v>127</v>
      </c>
      <c r="C13" t="s">
        <v>128</v>
      </c>
      <c r="D13" t="s">
        <v>105</v>
      </c>
      <c r="E13" t="s">
        <v>129</v>
      </c>
      <c r="F13" t="s">
        <v>218</v>
      </c>
      <c r="H13" t="s">
        <v>130</v>
      </c>
      <c r="I13" t="s">
        <v>102</v>
      </c>
    </row>
    <row r="14" spans="1:9" x14ac:dyDescent="0.45">
      <c r="A14">
        <v>1008</v>
      </c>
      <c r="B14" t="s">
        <v>131</v>
      </c>
      <c r="C14" t="s">
        <v>132</v>
      </c>
      <c r="D14" t="s">
        <v>99</v>
      </c>
      <c r="E14" t="s">
        <v>133</v>
      </c>
      <c r="F14" t="s">
        <v>219</v>
      </c>
      <c r="G14" t="s">
        <v>134</v>
      </c>
      <c r="H14" t="s">
        <v>135</v>
      </c>
      <c r="I14" t="s">
        <v>112</v>
      </c>
    </row>
    <row r="15" spans="1:9" x14ac:dyDescent="0.45">
      <c r="A15">
        <v>1009</v>
      </c>
      <c r="B15" t="s">
        <v>136</v>
      </c>
      <c r="C15" t="s">
        <v>137</v>
      </c>
      <c r="D15" t="s">
        <v>105</v>
      </c>
      <c r="E15" t="s">
        <v>138</v>
      </c>
      <c r="F15" t="s">
        <v>220</v>
      </c>
      <c r="H15" t="s">
        <v>139</v>
      </c>
      <c r="I15" t="s">
        <v>102</v>
      </c>
    </row>
    <row r="16" spans="1:9" x14ac:dyDescent="0.45">
      <c r="A16">
        <v>1010</v>
      </c>
      <c r="B16" t="s">
        <v>140</v>
      </c>
      <c r="C16" t="s">
        <v>141</v>
      </c>
      <c r="D16" t="s">
        <v>105</v>
      </c>
      <c r="E16" t="s">
        <v>142</v>
      </c>
      <c r="F16" t="s">
        <v>221</v>
      </c>
      <c r="H16" t="s">
        <v>143</v>
      </c>
      <c r="I16" t="s">
        <v>112</v>
      </c>
    </row>
    <row r="17" spans="1:9" x14ac:dyDescent="0.45">
      <c r="A17">
        <v>1011</v>
      </c>
      <c r="B17" t="s">
        <v>144</v>
      </c>
      <c r="C17" t="s">
        <v>145</v>
      </c>
      <c r="D17" t="s">
        <v>115</v>
      </c>
      <c r="E17" t="s">
        <v>146</v>
      </c>
      <c r="F17" t="s">
        <v>222</v>
      </c>
      <c r="H17" t="s">
        <v>147</v>
      </c>
      <c r="I17" t="s">
        <v>102</v>
      </c>
    </row>
    <row r="18" spans="1:9" x14ac:dyDescent="0.45">
      <c r="A18">
        <v>1012</v>
      </c>
      <c r="B18" t="s">
        <v>148</v>
      </c>
      <c r="C18" t="s">
        <v>149</v>
      </c>
      <c r="D18" t="s">
        <v>99</v>
      </c>
      <c r="E18" t="s">
        <v>150</v>
      </c>
      <c r="F18" t="s">
        <v>223</v>
      </c>
      <c r="H18" t="s">
        <v>151</v>
      </c>
      <c r="I18" t="s">
        <v>102</v>
      </c>
    </row>
    <row r="19" spans="1:9" x14ac:dyDescent="0.45">
      <c r="A19">
        <v>1013</v>
      </c>
      <c r="B19" t="s">
        <v>152</v>
      </c>
      <c r="C19" t="s">
        <v>153</v>
      </c>
      <c r="D19" t="s">
        <v>105</v>
      </c>
      <c r="E19" t="s">
        <v>154</v>
      </c>
      <c r="F19" t="s">
        <v>224</v>
      </c>
      <c r="G19" t="s">
        <v>155</v>
      </c>
      <c r="H19" t="s">
        <v>156</v>
      </c>
      <c r="I19" t="s">
        <v>112</v>
      </c>
    </row>
    <row r="20" spans="1:9" x14ac:dyDescent="0.45">
      <c r="A20">
        <v>1014</v>
      </c>
      <c r="B20" t="s">
        <v>157</v>
      </c>
      <c r="C20" t="s">
        <v>158</v>
      </c>
      <c r="D20" t="s">
        <v>105</v>
      </c>
      <c r="E20" t="s">
        <v>159</v>
      </c>
      <c r="F20" t="s">
        <v>225</v>
      </c>
      <c r="H20" t="s">
        <v>160</v>
      </c>
      <c r="I20" t="s">
        <v>112</v>
      </c>
    </row>
    <row r="21" spans="1:9" x14ac:dyDescent="0.45">
      <c r="A21">
        <v>1015</v>
      </c>
      <c r="B21" t="s">
        <v>161</v>
      </c>
      <c r="C21" t="s">
        <v>162</v>
      </c>
      <c r="D21" t="s">
        <v>105</v>
      </c>
      <c r="E21" t="s">
        <v>163</v>
      </c>
      <c r="F21" t="s">
        <v>226</v>
      </c>
      <c r="G21" t="s">
        <v>164</v>
      </c>
      <c r="H21" t="s">
        <v>165</v>
      </c>
      <c r="I21" t="s">
        <v>112</v>
      </c>
    </row>
    <row r="22" spans="1:9" x14ac:dyDescent="0.45">
      <c r="A22">
        <v>1016</v>
      </c>
      <c r="B22" t="s">
        <v>166</v>
      </c>
      <c r="C22" t="s">
        <v>167</v>
      </c>
      <c r="D22" t="s">
        <v>105</v>
      </c>
      <c r="E22" t="s">
        <v>168</v>
      </c>
      <c r="F22" t="s">
        <v>227</v>
      </c>
      <c r="H22" t="s">
        <v>169</v>
      </c>
      <c r="I22" t="s">
        <v>102</v>
      </c>
    </row>
    <row r="23" spans="1:9" x14ac:dyDescent="0.45">
      <c r="A23">
        <v>1017</v>
      </c>
      <c r="B23" t="s">
        <v>170</v>
      </c>
      <c r="C23" t="s">
        <v>171</v>
      </c>
      <c r="D23" t="s">
        <v>105</v>
      </c>
      <c r="E23" t="s">
        <v>172</v>
      </c>
      <c r="F23" t="s">
        <v>228</v>
      </c>
      <c r="H23" t="s">
        <v>173</v>
      </c>
      <c r="I23" t="s">
        <v>102</v>
      </c>
    </row>
    <row r="24" spans="1:9" x14ac:dyDescent="0.45">
      <c r="A24">
        <v>1018</v>
      </c>
      <c r="B24" t="s">
        <v>174</v>
      </c>
      <c r="C24" t="s">
        <v>175</v>
      </c>
      <c r="D24" t="s">
        <v>99</v>
      </c>
      <c r="E24" t="s">
        <v>176</v>
      </c>
      <c r="F24" t="s">
        <v>229</v>
      </c>
      <c r="G24" t="s">
        <v>177</v>
      </c>
      <c r="H24" t="s">
        <v>178</v>
      </c>
      <c r="I24" t="s">
        <v>102</v>
      </c>
    </row>
    <row r="25" spans="1:9" x14ac:dyDescent="0.45">
      <c r="A25">
        <v>1019</v>
      </c>
      <c r="B25" t="s">
        <v>179</v>
      </c>
      <c r="C25" t="s">
        <v>180</v>
      </c>
      <c r="D25" t="s">
        <v>105</v>
      </c>
      <c r="E25" t="s">
        <v>181</v>
      </c>
      <c r="F25" t="s">
        <v>230</v>
      </c>
      <c r="H25" t="s">
        <v>182</v>
      </c>
      <c r="I25" t="s">
        <v>112</v>
      </c>
    </row>
    <row r="26" spans="1:9" x14ac:dyDescent="0.45">
      <c r="A26">
        <v>1020</v>
      </c>
      <c r="B26" t="s">
        <v>183</v>
      </c>
      <c r="C26" t="s">
        <v>184</v>
      </c>
      <c r="D26" t="s">
        <v>105</v>
      </c>
      <c r="E26" t="s">
        <v>185</v>
      </c>
      <c r="F26" t="s">
        <v>231</v>
      </c>
      <c r="H26" t="s">
        <v>186</v>
      </c>
      <c r="I26" t="s">
        <v>102</v>
      </c>
    </row>
    <row r="27" spans="1:9" x14ac:dyDescent="0.45">
      <c r="A27">
        <v>1021</v>
      </c>
      <c r="B27" t="s">
        <v>187</v>
      </c>
      <c r="C27" t="s">
        <v>188</v>
      </c>
      <c r="D27" t="s">
        <v>105</v>
      </c>
      <c r="E27" t="s">
        <v>189</v>
      </c>
      <c r="F27" t="s">
        <v>232</v>
      </c>
      <c r="H27" t="s">
        <v>190</v>
      </c>
      <c r="I27" t="s">
        <v>112</v>
      </c>
    </row>
    <row r="28" spans="1:9" x14ac:dyDescent="0.45">
      <c r="A28">
        <v>1022</v>
      </c>
      <c r="B28" t="s">
        <v>191</v>
      </c>
      <c r="C28" t="s">
        <v>192</v>
      </c>
      <c r="D28" t="s">
        <v>115</v>
      </c>
      <c r="E28" t="s">
        <v>193</v>
      </c>
      <c r="F28" t="s">
        <v>233</v>
      </c>
      <c r="H28" t="s">
        <v>194</v>
      </c>
      <c r="I28" t="s">
        <v>112</v>
      </c>
    </row>
    <row r="29" spans="1:9" x14ac:dyDescent="0.45">
      <c r="A29">
        <v>1023</v>
      </c>
      <c r="B29" t="s">
        <v>195</v>
      </c>
      <c r="C29" t="s">
        <v>196</v>
      </c>
      <c r="D29" t="s">
        <v>105</v>
      </c>
      <c r="E29" t="s">
        <v>197</v>
      </c>
      <c r="F29" t="s">
        <v>234</v>
      </c>
      <c r="G29" t="s">
        <v>198</v>
      </c>
      <c r="H29" t="s">
        <v>199</v>
      </c>
      <c r="I29" t="s">
        <v>102</v>
      </c>
    </row>
    <row r="30" spans="1:9" x14ac:dyDescent="0.45">
      <c r="A30">
        <v>1024</v>
      </c>
      <c r="B30" t="s">
        <v>200</v>
      </c>
      <c r="C30" t="s">
        <v>201</v>
      </c>
      <c r="D30" t="s">
        <v>105</v>
      </c>
      <c r="E30" t="s">
        <v>202</v>
      </c>
      <c r="F30" t="s">
        <v>235</v>
      </c>
      <c r="H30" t="s">
        <v>203</v>
      </c>
      <c r="I30" t="s">
        <v>112</v>
      </c>
    </row>
    <row r="31" spans="1:9" x14ac:dyDescent="0.45">
      <c r="A31">
        <v>1025</v>
      </c>
      <c r="B31" t="s">
        <v>204</v>
      </c>
      <c r="C31" t="s">
        <v>205</v>
      </c>
      <c r="D31" t="s">
        <v>105</v>
      </c>
      <c r="E31" t="s">
        <v>206</v>
      </c>
      <c r="F31" t="s">
        <v>236</v>
      </c>
      <c r="H31" t="s">
        <v>207</v>
      </c>
      <c r="I31" t="s">
        <v>102</v>
      </c>
    </row>
  </sheetData>
  <mergeCells count="4">
    <mergeCell ref="H1:I1"/>
    <mergeCell ref="H2:I2"/>
    <mergeCell ref="H3:I3"/>
    <mergeCell ref="H4:I4"/>
  </mergeCells>
  <phoneticPr fontId="15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9AD66-949C-4053-8D0D-169A227527DC}">
  <dimension ref="A1:B27"/>
  <sheetViews>
    <sheetView workbookViewId="0"/>
  </sheetViews>
  <sheetFormatPr defaultColWidth="9" defaultRowHeight="18" x14ac:dyDescent="0.45"/>
  <cols>
    <col min="1" max="1" width="11.3984375" style="12" customWidth="1"/>
    <col min="2" max="2" width="10.19921875" style="12" customWidth="1"/>
    <col min="3" max="16384" width="9" style="12"/>
  </cols>
  <sheetData>
    <row r="1" spans="1:2" ht="19.8" x14ac:dyDescent="0.45">
      <c r="A1" s="20" t="s">
        <v>38</v>
      </c>
    </row>
    <row r="2" spans="1:2" ht="18.600000000000001" thickBot="1" x14ac:dyDescent="0.5">
      <c r="B2" s="11"/>
    </row>
    <row r="3" spans="1:2" x14ac:dyDescent="0.45">
      <c r="A3" s="14" t="s">
        <v>21</v>
      </c>
      <c r="B3" s="15">
        <v>44197</v>
      </c>
    </row>
    <row r="4" spans="1:2" x14ac:dyDescent="0.45">
      <c r="A4" s="16" t="s">
        <v>22</v>
      </c>
      <c r="B4" s="17">
        <v>44198</v>
      </c>
    </row>
    <row r="5" spans="1:2" x14ac:dyDescent="0.45">
      <c r="A5" s="16" t="s">
        <v>22</v>
      </c>
      <c r="B5" s="17">
        <v>44199</v>
      </c>
    </row>
    <row r="6" spans="1:2" x14ac:dyDescent="0.45">
      <c r="A6" s="16" t="s">
        <v>23</v>
      </c>
      <c r="B6" s="17">
        <v>44207</v>
      </c>
    </row>
    <row r="7" spans="1:2" x14ac:dyDescent="0.45">
      <c r="A7" s="16" t="s">
        <v>241</v>
      </c>
      <c r="B7" s="17">
        <v>44238</v>
      </c>
    </row>
    <row r="8" spans="1:2" x14ac:dyDescent="0.45">
      <c r="A8" s="16" t="s">
        <v>36</v>
      </c>
      <c r="B8" s="17">
        <v>44250</v>
      </c>
    </row>
    <row r="9" spans="1:2" x14ac:dyDescent="0.45">
      <c r="A9" s="16" t="s">
        <v>24</v>
      </c>
      <c r="B9" s="17">
        <v>44275</v>
      </c>
    </row>
    <row r="10" spans="1:2" x14ac:dyDescent="0.45">
      <c r="A10" s="16" t="s">
        <v>25</v>
      </c>
      <c r="B10" s="17">
        <v>44315</v>
      </c>
    </row>
    <row r="11" spans="1:2" x14ac:dyDescent="0.45">
      <c r="A11" s="16" t="s">
        <v>26</v>
      </c>
      <c r="B11" s="17">
        <v>44319</v>
      </c>
    </row>
    <row r="12" spans="1:2" x14ac:dyDescent="0.45">
      <c r="A12" s="16" t="s">
        <v>27</v>
      </c>
      <c r="B12" s="17">
        <v>44320</v>
      </c>
    </row>
    <row r="13" spans="1:2" x14ac:dyDescent="0.45">
      <c r="A13" s="16" t="s">
        <v>28</v>
      </c>
      <c r="B13" s="17">
        <v>44321</v>
      </c>
    </row>
    <row r="14" spans="1:2" x14ac:dyDescent="0.45">
      <c r="A14" s="16" t="s">
        <v>29</v>
      </c>
      <c r="B14" s="17">
        <v>44399</v>
      </c>
    </row>
    <row r="15" spans="1:2" x14ac:dyDescent="0.45">
      <c r="A15" s="16" t="s">
        <v>49</v>
      </c>
      <c r="B15" s="17">
        <v>44400</v>
      </c>
    </row>
    <row r="16" spans="1:2" x14ac:dyDescent="0.45">
      <c r="A16" s="16" t="s">
        <v>30</v>
      </c>
      <c r="B16" s="17">
        <v>44416</v>
      </c>
    </row>
    <row r="17" spans="1:2" x14ac:dyDescent="0.45">
      <c r="A17" s="29" t="s">
        <v>242</v>
      </c>
      <c r="B17" s="30">
        <v>44417</v>
      </c>
    </row>
    <row r="18" spans="1:2" x14ac:dyDescent="0.45">
      <c r="A18" s="16" t="s">
        <v>31</v>
      </c>
      <c r="B18" s="17">
        <v>44422</v>
      </c>
    </row>
    <row r="19" spans="1:2" x14ac:dyDescent="0.45">
      <c r="A19" s="16" t="s">
        <v>31</v>
      </c>
      <c r="B19" s="17">
        <v>44423</v>
      </c>
    </row>
    <row r="20" spans="1:2" x14ac:dyDescent="0.45">
      <c r="A20" s="16" t="s">
        <v>31</v>
      </c>
      <c r="B20" s="17">
        <v>44424</v>
      </c>
    </row>
    <row r="21" spans="1:2" x14ac:dyDescent="0.45">
      <c r="A21" s="16" t="s">
        <v>32</v>
      </c>
      <c r="B21" s="17">
        <v>44459</v>
      </c>
    </row>
    <row r="22" spans="1:2" x14ac:dyDescent="0.45">
      <c r="A22" s="16" t="s">
        <v>33</v>
      </c>
      <c r="B22" s="17">
        <v>44462</v>
      </c>
    </row>
    <row r="23" spans="1:2" x14ac:dyDescent="0.45">
      <c r="A23" s="16" t="s">
        <v>34</v>
      </c>
      <c r="B23" s="17">
        <v>44503</v>
      </c>
    </row>
    <row r="24" spans="1:2" x14ac:dyDescent="0.45">
      <c r="A24" s="16" t="s">
        <v>35</v>
      </c>
      <c r="B24" s="17">
        <v>44523</v>
      </c>
    </row>
    <row r="25" spans="1:2" x14ac:dyDescent="0.45">
      <c r="A25" s="16" t="s">
        <v>22</v>
      </c>
      <c r="B25" s="17">
        <v>44559</v>
      </c>
    </row>
    <row r="26" spans="1:2" x14ac:dyDescent="0.45">
      <c r="A26" s="24" t="s">
        <v>22</v>
      </c>
      <c r="B26" s="17">
        <v>44560</v>
      </c>
    </row>
    <row r="27" spans="1:2" ht="18.600000000000001" thickBot="1" x14ac:dyDescent="0.5">
      <c r="A27" s="18" t="s">
        <v>22</v>
      </c>
      <c r="B27" s="19">
        <v>44561</v>
      </c>
    </row>
  </sheetData>
  <phoneticPr fontId="9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利用履歴</vt:lpstr>
      <vt:lpstr>会員種別集計</vt:lpstr>
      <vt:lpstr>利用区分別集計</vt:lpstr>
      <vt:lpstr>メンテナンス予定表</vt:lpstr>
      <vt:lpstr>会員名簿</vt:lpstr>
      <vt:lpstr>休業日一覧</vt:lpstr>
      <vt:lpstr>No.</vt:lpstr>
      <vt:lpstr>会員No.</vt:lpstr>
      <vt:lpstr>会員種別</vt:lpstr>
      <vt:lpstr>休業日</vt:lpstr>
      <vt:lpstr>氏名</vt:lpstr>
      <vt:lpstr>消費税</vt:lpstr>
      <vt:lpstr>税込代金</vt:lpstr>
      <vt:lpstr>利用区分</vt:lpstr>
      <vt:lpstr>利用代金</vt:lpstr>
      <vt:lpstr>利用年月日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2020-04-10T02:16:06Z</dcterms:created>
  <dcterms:modified xsi:type="dcterms:W3CDTF">2021-01-06T09:33:53Z</dcterms:modified>
  <cp:category/>
</cp:coreProperties>
</file>