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B93D3122-EAC3-4BFA-BC48-34B474123FAD}" xr6:coauthVersionLast="36" xr6:coauthVersionMax="45" xr10:uidLastSave="{00000000-0000-0000-0000-000000000000}"/>
  <bookViews>
    <workbookView xWindow="0" yWindow="0" windowWidth="15360" windowHeight="8865" xr2:uid="{C08626F1-A393-4C97-A4C0-5B7F044D94AD}"/>
  </bookViews>
  <sheets>
    <sheet name="8-1" sheetId="10" r:id="rId1"/>
    <sheet name="8-2" sheetId="2" r:id="rId2"/>
    <sheet name="8-3" sheetId="3" r:id="rId3"/>
    <sheet name="8-4" sheetId="4" r:id="rId4"/>
    <sheet name="8-5" sheetId="5" r:id="rId5"/>
    <sheet name="8-6" sheetId="11" r:id="rId6"/>
    <sheet name="8-7" sheetId="7" r:id="rId7"/>
    <sheet name="8-8" sheetId="13" r:id="rId8"/>
    <sheet name="8-9" sheetId="1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F8" i="5"/>
  <c r="G8" i="5"/>
  <c r="E9" i="5"/>
  <c r="F9" i="5"/>
  <c r="G9" i="5"/>
  <c r="E10" i="5"/>
  <c r="F10" i="5"/>
  <c r="G10" i="5"/>
  <c r="D9" i="5"/>
  <c r="D10" i="5"/>
  <c r="D8" i="5"/>
  <c r="F8" i="13" l="1"/>
  <c r="F2" i="13" s="1"/>
  <c r="E8" i="13"/>
  <c r="D8" i="13"/>
  <c r="C8" i="13"/>
  <c r="F10" i="12" l="1"/>
  <c r="E10" i="12"/>
  <c r="D10" i="12"/>
  <c r="F9" i="12"/>
  <c r="E9" i="12"/>
  <c r="D9" i="12"/>
  <c r="I303" i="7" l="1"/>
  <c r="H303" i="7"/>
  <c r="I302" i="7"/>
  <c r="H302" i="7"/>
  <c r="I301" i="7"/>
  <c r="H301" i="7"/>
  <c r="I300" i="7"/>
  <c r="H300" i="7"/>
  <c r="I299" i="7"/>
  <c r="H299" i="7"/>
  <c r="I298" i="7"/>
  <c r="H298" i="7"/>
  <c r="I297" i="7"/>
  <c r="H297" i="7"/>
  <c r="I296" i="7"/>
  <c r="H296" i="7"/>
  <c r="I295" i="7"/>
  <c r="H295" i="7"/>
  <c r="I294" i="7"/>
  <c r="H294" i="7"/>
  <c r="I293" i="7"/>
  <c r="H293" i="7"/>
  <c r="I292" i="7"/>
  <c r="H292" i="7"/>
  <c r="I291" i="7"/>
  <c r="H291" i="7"/>
  <c r="I290" i="7"/>
  <c r="H290" i="7"/>
  <c r="I289" i="7"/>
  <c r="H289" i="7"/>
  <c r="I288" i="7"/>
  <c r="H288" i="7"/>
  <c r="I287" i="7"/>
  <c r="H287" i="7"/>
  <c r="I286" i="7"/>
  <c r="H286" i="7"/>
  <c r="I285" i="7"/>
  <c r="H285" i="7"/>
  <c r="I284" i="7"/>
  <c r="H284" i="7"/>
  <c r="I283" i="7"/>
  <c r="H283" i="7"/>
  <c r="I282" i="7"/>
  <c r="H282" i="7"/>
  <c r="I281" i="7"/>
  <c r="H281" i="7"/>
  <c r="I280" i="7"/>
  <c r="H280" i="7"/>
  <c r="I279" i="7"/>
  <c r="H279" i="7"/>
  <c r="I278" i="7"/>
  <c r="H278" i="7"/>
  <c r="I277" i="7"/>
  <c r="H277" i="7"/>
  <c r="I276" i="7"/>
  <c r="H276" i="7"/>
  <c r="I275" i="7"/>
  <c r="H275" i="7"/>
  <c r="I274" i="7"/>
  <c r="H274" i="7"/>
  <c r="I273" i="7"/>
  <c r="H273" i="7"/>
  <c r="I272" i="7"/>
  <c r="H272" i="7"/>
  <c r="I271" i="7"/>
  <c r="H271" i="7"/>
  <c r="I270" i="7"/>
  <c r="H270" i="7"/>
  <c r="I269" i="7"/>
  <c r="H269" i="7"/>
  <c r="I268" i="7"/>
  <c r="H268" i="7"/>
  <c r="I267" i="7"/>
  <c r="H267" i="7"/>
  <c r="I266" i="7"/>
  <c r="H266" i="7"/>
  <c r="I265" i="7"/>
  <c r="H265" i="7"/>
  <c r="I264" i="7"/>
  <c r="H264" i="7"/>
  <c r="I263" i="7"/>
  <c r="H263" i="7"/>
  <c r="I262" i="7"/>
  <c r="H262" i="7"/>
  <c r="I261" i="7"/>
  <c r="H261" i="7"/>
  <c r="I260" i="7"/>
  <c r="H260" i="7"/>
  <c r="I259" i="7"/>
  <c r="H259" i="7"/>
  <c r="I258" i="7"/>
  <c r="H258" i="7"/>
  <c r="I257" i="7"/>
  <c r="H257" i="7"/>
  <c r="I256" i="7"/>
  <c r="H256" i="7"/>
  <c r="I255" i="7"/>
  <c r="H255" i="7"/>
  <c r="I254" i="7"/>
  <c r="H254" i="7"/>
  <c r="I253" i="7"/>
  <c r="H253" i="7"/>
  <c r="I252" i="7"/>
  <c r="H252" i="7"/>
  <c r="I251" i="7"/>
  <c r="H251" i="7"/>
  <c r="I250" i="7"/>
  <c r="H250" i="7"/>
  <c r="I249" i="7"/>
  <c r="H249" i="7"/>
  <c r="I248" i="7"/>
  <c r="H248" i="7"/>
  <c r="I247" i="7"/>
  <c r="H247" i="7"/>
  <c r="I246" i="7"/>
  <c r="H246" i="7"/>
  <c r="I245" i="7"/>
  <c r="H245" i="7"/>
  <c r="I244" i="7"/>
  <c r="H244" i="7"/>
  <c r="I243" i="7"/>
  <c r="H243" i="7"/>
  <c r="I242" i="7"/>
  <c r="H242" i="7"/>
  <c r="I241" i="7"/>
  <c r="H241" i="7"/>
  <c r="I240" i="7"/>
  <c r="H240" i="7"/>
  <c r="I239" i="7"/>
  <c r="H239" i="7"/>
  <c r="I238" i="7"/>
  <c r="H238" i="7"/>
  <c r="I237" i="7"/>
  <c r="H237" i="7"/>
  <c r="I236" i="7"/>
  <c r="H236" i="7"/>
  <c r="I235" i="7"/>
  <c r="H235" i="7"/>
  <c r="I234" i="7"/>
  <c r="H234" i="7"/>
  <c r="I233" i="7"/>
  <c r="H233" i="7"/>
  <c r="I232" i="7"/>
  <c r="H232" i="7"/>
  <c r="I231" i="7"/>
  <c r="H231" i="7"/>
  <c r="I230" i="7"/>
  <c r="H230" i="7"/>
  <c r="I229" i="7"/>
  <c r="H229" i="7"/>
  <c r="I228" i="7"/>
  <c r="H228" i="7"/>
  <c r="I227" i="7"/>
  <c r="H227" i="7"/>
  <c r="I226" i="7"/>
  <c r="H226" i="7"/>
  <c r="I225" i="7"/>
  <c r="H225" i="7"/>
  <c r="I224" i="7"/>
  <c r="H224" i="7"/>
  <c r="I223" i="7"/>
  <c r="H223" i="7"/>
  <c r="I222" i="7"/>
  <c r="H222" i="7"/>
  <c r="I221" i="7"/>
  <c r="H221" i="7"/>
  <c r="I220" i="7"/>
  <c r="H220" i="7"/>
  <c r="I219" i="7"/>
  <c r="H219" i="7"/>
  <c r="I218" i="7"/>
  <c r="H218" i="7"/>
  <c r="I217" i="7"/>
  <c r="H217" i="7"/>
  <c r="I216" i="7"/>
  <c r="H216" i="7"/>
  <c r="I215" i="7"/>
  <c r="H215" i="7"/>
  <c r="I214" i="7"/>
  <c r="H214" i="7"/>
  <c r="I213" i="7"/>
  <c r="H213" i="7"/>
  <c r="I212" i="7"/>
  <c r="H212" i="7"/>
  <c r="I211" i="7"/>
  <c r="H211" i="7"/>
  <c r="I210" i="7"/>
  <c r="H210" i="7"/>
  <c r="I209" i="7"/>
  <c r="H209" i="7"/>
  <c r="I208" i="7"/>
  <c r="H208" i="7"/>
  <c r="I207" i="7"/>
  <c r="H207" i="7"/>
  <c r="I206" i="7"/>
  <c r="H206" i="7"/>
  <c r="I205" i="7"/>
  <c r="H205" i="7"/>
  <c r="I204" i="7"/>
  <c r="H204" i="7"/>
  <c r="I203" i="7"/>
  <c r="H203" i="7"/>
  <c r="I202" i="7"/>
  <c r="H202" i="7"/>
  <c r="I201" i="7"/>
  <c r="H201" i="7"/>
  <c r="I200" i="7"/>
  <c r="H200" i="7"/>
  <c r="I199" i="7"/>
  <c r="H199" i="7"/>
  <c r="I198" i="7"/>
  <c r="H198" i="7"/>
  <c r="I197" i="7"/>
  <c r="H197" i="7"/>
  <c r="I196" i="7"/>
  <c r="H196" i="7"/>
  <c r="I195" i="7"/>
  <c r="H195" i="7"/>
  <c r="I194" i="7"/>
  <c r="H194" i="7"/>
  <c r="I193" i="7"/>
  <c r="H193" i="7"/>
  <c r="I192" i="7"/>
  <c r="H192" i="7"/>
  <c r="I191" i="7"/>
  <c r="H191" i="7"/>
  <c r="I190" i="7"/>
  <c r="H190" i="7"/>
  <c r="I189" i="7"/>
  <c r="H189" i="7"/>
  <c r="I188" i="7"/>
  <c r="H188" i="7"/>
  <c r="I187" i="7"/>
  <c r="H187" i="7"/>
  <c r="I186" i="7"/>
  <c r="H186" i="7"/>
  <c r="I185" i="7"/>
  <c r="H185" i="7"/>
  <c r="I184" i="7"/>
  <c r="H184" i="7"/>
  <c r="I183" i="7"/>
  <c r="H183" i="7"/>
  <c r="I182" i="7"/>
  <c r="H182" i="7"/>
  <c r="I181" i="7"/>
  <c r="H181" i="7"/>
  <c r="I180" i="7"/>
  <c r="H180" i="7"/>
  <c r="I179" i="7"/>
  <c r="H179" i="7"/>
  <c r="I178" i="7"/>
  <c r="H178" i="7"/>
  <c r="I177" i="7"/>
  <c r="H177" i="7"/>
  <c r="I176" i="7"/>
  <c r="H176" i="7"/>
  <c r="I175" i="7"/>
  <c r="H175" i="7"/>
  <c r="I174" i="7"/>
  <c r="H174" i="7"/>
  <c r="I173" i="7"/>
  <c r="H173" i="7"/>
  <c r="I172" i="7"/>
  <c r="H172" i="7"/>
  <c r="I171" i="7"/>
  <c r="H171" i="7"/>
  <c r="I170" i="7"/>
  <c r="H170" i="7"/>
  <c r="I169" i="7"/>
  <c r="H169" i="7"/>
  <c r="I168" i="7"/>
  <c r="H168" i="7"/>
  <c r="I167" i="7"/>
  <c r="H167" i="7"/>
  <c r="I166" i="7"/>
  <c r="H166" i="7"/>
  <c r="I165" i="7"/>
  <c r="H165" i="7"/>
  <c r="I164" i="7"/>
  <c r="H164" i="7"/>
  <c r="I163" i="7"/>
  <c r="H163" i="7"/>
  <c r="I162" i="7"/>
  <c r="H162" i="7"/>
  <c r="I161" i="7"/>
  <c r="H161" i="7"/>
  <c r="I160" i="7"/>
  <c r="H160" i="7"/>
  <c r="I159" i="7"/>
  <c r="H159" i="7"/>
  <c r="I158" i="7"/>
  <c r="H158" i="7"/>
  <c r="I157" i="7"/>
  <c r="H157" i="7"/>
  <c r="I156" i="7"/>
  <c r="H156" i="7"/>
  <c r="I155" i="7"/>
  <c r="H155" i="7"/>
  <c r="I154" i="7"/>
  <c r="H154" i="7"/>
  <c r="I153" i="7"/>
  <c r="H153" i="7"/>
  <c r="I152" i="7"/>
  <c r="H152" i="7"/>
  <c r="I151" i="7"/>
  <c r="H151" i="7"/>
  <c r="I150" i="7"/>
  <c r="H150" i="7"/>
  <c r="I149" i="7"/>
  <c r="H149" i="7"/>
  <c r="I148" i="7"/>
  <c r="H148" i="7"/>
  <c r="I147" i="7"/>
  <c r="H147" i="7"/>
  <c r="I146" i="7"/>
  <c r="H146" i="7"/>
  <c r="I145" i="7"/>
  <c r="H145" i="7"/>
  <c r="I144" i="7"/>
  <c r="H144" i="7"/>
  <c r="I143" i="7"/>
  <c r="H143" i="7"/>
  <c r="I142" i="7"/>
  <c r="H142" i="7"/>
  <c r="I141" i="7"/>
  <c r="H141" i="7"/>
  <c r="I140" i="7"/>
  <c r="H140" i="7"/>
  <c r="I139" i="7"/>
  <c r="H139" i="7"/>
  <c r="I138" i="7"/>
  <c r="H138" i="7"/>
  <c r="I137" i="7"/>
  <c r="H137" i="7"/>
  <c r="I136" i="7"/>
  <c r="H136" i="7"/>
  <c r="I135" i="7"/>
  <c r="H135" i="7"/>
  <c r="I134" i="7"/>
  <c r="H134" i="7"/>
  <c r="I133" i="7"/>
  <c r="H133" i="7"/>
  <c r="I132" i="7"/>
  <c r="H132" i="7"/>
  <c r="I131" i="7"/>
  <c r="H131" i="7"/>
  <c r="I130" i="7"/>
  <c r="H130" i="7"/>
  <c r="I129" i="7"/>
  <c r="H129" i="7"/>
  <c r="I128" i="7"/>
  <c r="H128" i="7"/>
  <c r="I127" i="7"/>
  <c r="H127" i="7"/>
  <c r="I126" i="7"/>
  <c r="H126" i="7"/>
  <c r="I125" i="7"/>
  <c r="H125" i="7"/>
  <c r="I124" i="7"/>
  <c r="H124" i="7"/>
  <c r="I123" i="7"/>
  <c r="H123" i="7"/>
  <c r="I122" i="7"/>
  <c r="H122" i="7"/>
  <c r="I121" i="7"/>
  <c r="H121" i="7"/>
  <c r="I120" i="7"/>
  <c r="H120" i="7"/>
  <c r="I119" i="7"/>
  <c r="H119" i="7"/>
  <c r="I118" i="7"/>
  <c r="H118" i="7"/>
  <c r="I117" i="7"/>
  <c r="H117" i="7"/>
  <c r="I116" i="7"/>
  <c r="H116" i="7"/>
  <c r="I115" i="7"/>
  <c r="H115" i="7"/>
  <c r="I114" i="7"/>
  <c r="H114" i="7"/>
  <c r="I113" i="7"/>
  <c r="H113" i="7"/>
  <c r="I112" i="7"/>
  <c r="H112" i="7"/>
  <c r="I111" i="7"/>
  <c r="H111" i="7"/>
  <c r="I110" i="7"/>
  <c r="H110" i="7"/>
  <c r="I109" i="7"/>
  <c r="H109" i="7"/>
  <c r="I108" i="7"/>
  <c r="H108" i="7"/>
  <c r="I107" i="7"/>
  <c r="H107" i="7"/>
  <c r="I106" i="7"/>
  <c r="H106" i="7"/>
  <c r="I105" i="7"/>
  <c r="H105" i="7"/>
  <c r="I104" i="7"/>
  <c r="H104" i="7"/>
  <c r="I103" i="7"/>
  <c r="H103" i="7"/>
  <c r="I102" i="7"/>
  <c r="H102" i="7"/>
  <c r="I101" i="7"/>
  <c r="H101" i="7"/>
  <c r="I100" i="7"/>
  <c r="H100" i="7"/>
  <c r="I99" i="7"/>
  <c r="H99" i="7"/>
  <c r="I98" i="7"/>
  <c r="H98" i="7"/>
  <c r="I97" i="7"/>
  <c r="H97" i="7"/>
  <c r="I96" i="7"/>
  <c r="H96" i="7"/>
  <c r="I95" i="7"/>
  <c r="H95" i="7"/>
  <c r="I94" i="7"/>
  <c r="H94" i="7"/>
  <c r="I93" i="7"/>
  <c r="H93" i="7"/>
  <c r="I92" i="7"/>
  <c r="H92" i="7"/>
  <c r="I91" i="7"/>
  <c r="H91" i="7"/>
  <c r="I90" i="7"/>
  <c r="H90" i="7"/>
  <c r="I89" i="7"/>
  <c r="H89" i="7"/>
  <c r="I88" i="7"/>
  <c r="H88" i="7"/>
  <c r="I87" i="7"/>
  <c r="H87" i="7"/>
  <c r="I86" i="7"/>
  <c r="H86" i="7"/>
  <c r="I85" i="7"/>
  <c r="H85" i="7"/>
  <c r="I84" i="7"/>
  <c r="H84" i="7"/>
  <c r="I83" i="7"/>
  <c r="H83" i="7"/>
  <c r="I82" i="7"/>
  <c r="H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I8" i="7"/>
  <c r="H8" i="7"/>
  <c r="E8" i="7"/>
  <c r="D8" i="7"/>
  <c r="C8" i="7"/>
  <c r="I7" i="7"/>
  <c r="H7" i="7"/>
  <c r="E7" i="7"/>
  <c r="D7" i="7"/>
  <c r="C7" i="7"/>
  <c r="I6" i="7"/>
  <c r="H6" i="7"/>
  <c r="I5" i="7"/>
  <c r="H5" i="7"/>
  <c r="I4" i="7"/>
  <c r="H4" i="7"/>
  <c r="G10" i="11"/>
  <c r="F10" i="11"/>
  <c r="E10" i="11"/>
  <c r="D10" i="11"/>
  <c r="G9" i="11"/>
  <c r="F9" i="11"/>
  <c r="E9" i="11"/>
  <c r="D9" i="11"/>
  <c r="G8" i="11"/>
  <c r="F8" i="11"/>
  <c r="E8" i="11"/>
  <c r="D8" i="11"/>
  <c r="C5" i="4"/>
  <c r="E5" i="4" s="1"/>
  <c r="D5" i="4"/>
  <c r="C6" i="4"/>
  <c r="D6" i="4"/>
  <c r="C7" i="4"/>
  <c r="D7" i="4"/>
  <c r="C8" i="4"/>
  <c r="E8" i="4" s="1"/>
  <c r="D8" i="4"/>
  <c r="C9" i="4"/>
  <c r="D9" i="4"/>
  <c r="C10" i="4"/>
  <c r="E10" i="4" s="1"/>
  <c r="D10" i="4"/>
  <c r="C11" i="4"/>
  <c r="D11" i="4"/>
  <c r="C12" i="4"/>
  <c r="E12" i="4" s="1"/>
  <c r="D12" i="4"/>
  <c r="C13" i="4"/>
  <c r="D13" i="4"/>
  <c r="C14" i="4"/>
  <c r="D14" i="4"/>
  <c r="C15" i="4"/>
  <c r="D15" i="4"/>
  <c r="C16" i="4"/>
  <c r="D16" i="4"/>
  <c r="C17" i="4"/>
  <c r="E17" i="4" s="1"/>
  <c r="D17" i="4"/>
  <c r="C18" i="4"/>
  <c r="E18" i="4" s="1"/>
  <c r="D18" i="4"/>
  <c r="C19" i="4"/>
  <c r="D19" i="4"/>
  <c r="C20" i="4"/>
  <c r="E20" i="4" s="1"/>
  <c r="D20" i="4"/>
  <c r="C21" i="4"/>
  <c r="D21" i="4"/>
  <c r="C22" i="4"/>
  <c r="D22" i="4"/>
  <c r="C23" i="4"/>
  <c r="D23" i="4"/>
  <c r="E23" i="4" s="1"/>
  <c r="C24" i="4"/>
  <c r="D24" i="4"/>
  <c r="C25" i="4"/>
  <c r="D25" i="4"/>
  <c r="C26" i="4"/>
  <c r="D26" i="4"/>
  <c r="C27" i="4"/>
  <c r="D27" i="4"/>
  <c r="C28" i="4"/>
  <c r="D28" i="4"/>
  <c r="C29" i="4"/>
  <c r="D29" i="4"/>
  <c r="E29" i="4" s="1"/>
  <c r="C30" i="4"/>
  <c r="D30" i="4"/>
  <c r="C31" i="4"/>
  <c r="D31" i="4"/>
  <c r="C32" i="4"/>
  <c r="D32" i="4"/>
  <c r="E32" i="4" s="1"/>
  <c r="C33" i="4"/>
  <c r="D33" i="4"/>
  <c r="C34" i="4"/>
  <c r="D34" i="4"/>
  <c r="C35" i="4"/>
  <c r="D35" i="4"/>
  <c r="C36" i="4"/>
  <c r="D36" i="4"/>
  <c r="E36" i="4" s="1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E52" i="4" s="1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E72" i="4" s="1"/>
  <c r="D72" i="4"/>
  <c r="C73" i="4"/>
  <c r="D73" i="4"/>
  <c r="C74" i="4"/>
  <c r="E74" i="4" s="1"/>
  <c r="D74" i="4"/>
  <c r="C75" i="4"/>
  <c r="E75" i="4" s="1"/>
  <c r="D75" i="4"/>
  <c r="C76" i="4"/>
  <c r="E76" i="4" s="1"/>
  <c r="D76" i="4"/>
  <c r="C77" i="4"/>
  <c r="D77" i="4"/>
  <c r="C78" i="4"/>
  <c r="D78" i="4"/>
  <c r="C79" i="4"/>
  <c r="D79" i="4"/>
  <c r="C80" i="4"/>
  <c r="D80" i="4"/>
  <c r="C81" i="4"/>
  <c r="D81" i="4"/>
  <c r="C82" i="4"/>
  <c r="E82" i="4" s="1"/>
  <c r="D82" i="4"/>
  <c r="C83" i="4"/>
  <c r="E83" i="4" s="1"/>
  <c r="D83" i="4"/>
  <c r="C84" i="4"/>
  <c r="D84" i="4"/>
  <c r="E84" i="4"/>
  <c r="C85" i="4"/>
  <c r="D85" i="4"/>
  <c r="E85" i="4" s="1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E93" i="4" s="1"/>
  <c r="C94" i="4"/>
  <c r="D94" i="4"/>
  <c r="C95" i="4"/>
  <c r="D95" i="4"/>
  <c r="C96" i="4"/>
  <c r="D96" i="4"/>
  <c r="E96" i="4" s="1"/>
  <c r="C97" i="4"/>
  <c r="D97" i="4"/>
  <c r="C98" i="4"/>
  <c r="D98" i="4"/>
  <c r="C99" i="4"/>
  <c r="D99" i="4"/>
  <c r="C100" i="4"/>
  <c r="D100" i="4"/>
  <c r="E100" i="4" s="1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E116" i="4" s="1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E138" i="4" s="1"/>
  <c r="D138" i="4"/>
  <c r="C139" i="4"/>
  <c r="E139" i="4" s="1"/>
  <c r="D139" i="4"/>
  <c r="C140" i="4"/>
  <c r="E140" i="4" s="1"/>
  <c r="D140" i="4"/>
  <c r="C141" i="4"/>
  <c r="D141" i="4"/>
  <c r="C142" i="4"/>
  <c r="D142" i="4"/>
  <c r="C143" i="4"/>
  <c r="D143" i="4"/>
  <c r="C144" i="4"/>
  <c r="D144" i="4"/>
  <c r="C145" i="4"/>
  <c r="D145" i="4"/>
  <c r="C146" i="4"/>
  <c r="E146" i="4" s="1"/>
  <c r="D146" i="4"/>
  <c r="C147" i="4"/>
  <c r="E147" i="4" s="1"/>
  <c r="D147" i="4"/>
  <c r="C148" i="4"/>
  <c r="E148" i="4" s="1"/>
  <c r="D148" i="4"/>
  <c r="C149" i="4"/>
  <c r="D149" i="4"/>
  <c r="E149" i="4" s="1"/>
  <c r="C150" i="4"/>
  <c r="D150" i="4"/>
  <c r="C151" i="4"/>
  <c r="D151" i="4"/>
  <c r="C152" i="4"/>
  <c r="D152" i="4"/>
  <c r="E152" i="4" s="1"/>
  <c r="C153" i="4"/>
  <c r="D153" i="4"/>
  <c r="C154" i="4"/>
  <c r="D154" i="4"/>
  <c r="C155" i="4"/>
  <c r="D155" i="4"/>
  <c r="C156" i="4"/>
  <c r="D156" i="4"/>
  <c r="C157" i="4"/>
  <c r="D157" i="4"/>
  <c r="E157" i="4" s="1"/>
  <c r="C158" i="4"/>
  <c r="D158" i="4"/>
  <c r="C159" i="4"/>
  <c r="D159" i="4"/>
  <c r="C160" i="4"/>
  <c r="D160" i="4"/>
  <c r="E160" i="4" s="1"/>
  <c r="C161" i="4"/>
  <c r="D161" i="4"/>
  <c r="C162" i="4"/>
  <c r="D162" i="4"/>
  <c r="C163" i="4"/>
  <c r="D163" i="4"/>
  <c r="C164" i="4"/>
  <c r="D164" i="4"/>
  <c r="E164" i="4" s="1"/>
  <c r="C165" i="4"/>
  <c r="D165" i="4"/>
  <c r="C166" i="4"/>
  <c r="D166" i="4"/>
  <c r="C167" i="4"/>
  <c r="D167" i="4"/>
  <c r="C168" i="4"/>
  <c r="D168" i="4"/>
  <c r="C169" i="4"/>
  <c r="D169" i="4"/>
  <c r="C170" i="4"/>
  <c r="D170" i="4"/>
  <c r="C171" i="4"/>
  <c r="D171" i="4"/>
  <c r="C172" i="4"/>
  <c r="D172" i="4"/>
  <c r="C173" i="4"/>
  <c r="D173" i="4"/>
  <c r="C174" i="4"/>
  <c r="D174" i="4"/>
  <c r="C175" i="4"/>
  <c r="D175" i="4"/>
  <c r="C176" i="4"/>
  <c r="D176" i="4"/>
  <c r="C177" i="4"/>
  <c r="D177" i="4"/>
  <c r="C178" i="4"/>
  <c r="D178" i="4"/>
  <c r="C179" i="4"/>
  <c r="D179" i="4"/>
  <c r="C180" i="4"/>
  <c r="D180" i="4"/>
  <c r="E180" i="4" s="1"/>
  <c r="C181" i="4"/>
  <c r="D181" i="4"/>
  <c r="C182" i="4"/>
  <c r="D182" i="4"/>
  <c r="C183" i="4"/>
  <c r="D183" i="4"/>
  <c r="C184" i="4"/>
  <c r="D184" i="4"/>
  <c r="C185" i="4"/>
  <c r="D185" i="4"/>
  <c r="C186" i="4"/>
  <c r="D186" i="4"/>
  <c r="C187" i="4"/>
  <c r="D187" i="4"/>
  <c r="C188" i="4"/>
  <c r="D188" i="4"/>
  <c r="C189" i="4"/>
  <c r="D189" i="4"/>
  <c r="C190" i="4"/>
  <c r="D190" i="4"/>
  <c r="C191" i="4"/>
  <c r="D191" i="4"/>
  <c r="C192" i="4"/>
  <c r="D192" i="4"/>
  <c r="C193" i="4"/>
  <c r="D193" i="4"/>
  <c r="C194" i="4"/>
  <c r="D194" i="4"/>
  <c r="C195" i="4"/>
  <c r="D195" i="4"/>
  <c r="C196" i="4"/>
  <c r="D196" i="4"/>
  <c r="C197" i="4"/>
  <c r="D197" i="4"/>
  <c r="C198" i="4"/>
  <c r="D198" i="4"/>
  <c r="C199" i="4"/>
  <c r="D199" i="4"/>
  <c r="C200" i="4"/>
  <c r="D200" i="4"/>
  <c r="C201" i="4"/>
  <c r="D201" i="4"/>
  <c r="C202" i="4"/>
  <c r="E202" i="4" s="1"/>
  <c r="D202" i="4"/>
  <c r="C203" i="4"/>
  <c r="E203" i="4" s="1"/>
  <c r="D203" i="4"/>
  <c r="C204" i="4"/>
  <c r="E204" i="4" s="1"/>
  <c r="D204" i="4"/>
  <c r="C205" i="4"/>
  <c r="D205" i="4"/>
  <c r="C206" i="4"/>
  <c r="D206" i="4"/>
  <c r="C207" i="4"/>
  <c r="D207" i="4"/>
  <c r="C208" i="4"/>
  <c r="D208" i="4"/>
  <c r="C209" i="4"/>
  <c r="D209" i="4"/>
  <c r="C210" i="4"/>
  <c r="E210" i="4" s="1"/>
  <c r="D210" i="4"/>
  <c r="C211" i="4"/>
  <c r="E211" i="4" s="1"/>
  <c r="D211" i="4"/>
  <c r="C212" i="4"/>
  <c r="E212" i="4" s="1"/>
  <c r="D212" i="4"/>
  <c r="C213" i="4"/>
  <c r="D213" i="4"/>
  <c r="E213" i="4" s="1"/>
  <c r="C214" i="4"/>
  <c r="D214" i="4"/>
  <c r="C215" i="4"/>
  <c r="D215" i="4"/>
  <c r="C216" i="4"/>
  <c r="D216" i="4"/>
  <c r="C217" i="4"/>
  <c r="D217" i="4"/>
  <c r="C218" i="4"/>
  <c r="D218" i="4"/>
  <c r="C219" i="4"/>
  <c r="D219" i="4"/>
  <c r="C220" i="4"/>
  <c r="D220" i="4"/>
  <c r="C221" i="4"/>
  <c r="D221" i="4"/>
  <c r="E221" i="4" s="1"/>
  <c r="C222" i="4"/>
  <c r="D222" i="4"/>
  <c r="C223" i="4"/>
  <c r="D223" i="4"/>
  <c r="C224" i="4"/>
  <c r="D224" i="4"/>
  <c r="E224" i="4" s="1"/>
  <c r="C225" i="4"/>
  <c r="D225" i="4"/>
  <c r="C226" i="4"/>
  <c r="D226" i="4"/>
  <c r="C227" i="4"/>
  <c r="D227" i="4"/>
  <c r="C228" i="4"/>
  <c r="D228" i="4"/>
  <c r="E228" i="4" s="1"/>
  <c r="C229" i="4"/>
  <c r="D229" i="4"/>
  <c r="C230" i="4"/>
  <c r="D230" i="4"/>
  <c r="C231" i="4"/>
  <c r="D231" i="4"/>
  <c r="C232" i="4"/>
  <c r="D232" i="4"/>
  <c r="C233" i="4"/>
  <c r="D233" i="4"/>
  <c r="C234" i="4"/>
  <c r="D234" i="4"/>
  <c r="C235" i="4"/>
  <c r="D235" i="4"/>
  <c r="C236" i="4"/>
  <c r="D236" i="4"/>
  <c r="C237" i="4"/>
  <c r="D237" i="4"/>
  <c r="C238" i="4"/>
  <c r="D238" i="4"/>
  <c r="C239" i="4"/>
  <c r="D239" i="4"/>
  <c r="C240" i="4"/>
  <c r="D240" i="4"/>
  <c r="C241" i="4"/>
  <c r="D241" i="4"/>
  <c r="C242" i="4"/>
  <c r="D242" i="4"/>
  <c r="C243" i="4"/>
  <c r="D243" i="4"/>
  <c r="C244" i="4"/>
  <c r="E244" i="4" s="1"/>
  <c r="D244" i="4"/>
  <c r="C245" i="4"/>
  <c r="D245" i="4"/>
  <c r="C246" i="4"/>
  <c r="D246" i="4"/>
  <c r="C247" i="4"/>
  <c r="D247" i="4"/>
  <c r="C248" i="4"/>
  <c r="D248" i="4"/>
  <c r="C249" i="4"/>
  <c r="D249" i="4"/>
  <c r="C250" i="4"/>
  <c r="D250" i="4"/>
  <c r="C251" i="4"/>
  <c r="D251" i="4"/>
  <c r="C252" i="4"/>
  <c r="D252" i="4"/>
  <c r="C253" i="4"/>
  <c r="D253" i="4"/>
  <c r="C254" i="4"/>
  <c r="D254" i="4"/>
  <c r="C255" i="4"/>
  <c r="D255" i="4"/>
  <c r="C256" i="4"/>
  <c r="D256" i="4"/>
  <c r="C257" i="4"/>
  <c r="D257" i="4"/>
  <c r="C258" i="4"/>
  <c r="D258" i="4"/>
  <c r="C259" i="4"/>
  <c r="D259" i="4"/>
  <c r="C260" i="4"/>
  <c r="D260" i="4"/>
  <c r="C261" i="4"/>
  <c r="D261" i="4"/>
  <c r="C262" i="4"/>
  <c r="D262" i="4"/>
  <c r="C263" i="4"/>
  <c r="D263" i="4"/>
  <c r="C264" i="4"/>
  <c r="D264" i="4"/>
  <c r="C265" i="4"/>
  <c r="D265" i="4"/>
  <c r="C266" i="4"/>
  <c r="E266" i="4" s="1"/>
  <c r="D266" i="4"/>
  <c r="C267" i="4"/>
  <c r="E267" i="4" s="1"/>
  <c r="D267" i="4"/>
  <c r="C268" i="4"/>
  <c r="E268" i="4" s="1"/>
  <c r="D268" i="4"/>
  <c r="C269" i="4"/>
  <c r="E269" i="4" s="1"/>
  <c r="D269" i="4"/>
  <c r="C270" i="4"/>
  <c r="E270" i="4" s="1"/>
  <c r="D270" i="4"/>
  <c r="C271" i="4"/>
  <c r="E271" i="4" s="1"/>
  <c r="D271" i="4"/>
  <c r="C272" i="4"/>
  <c r="D272" i="4"/>
  <c r="E272" i="4"/>
  <c r="C273" i="4"/>
  <c r="D273" i="4"/>
  <c r="E273" i="4" s="1"/>
  <c r="C274" i="4"/>
  <c r="D274" i="4"/>
  <c r="C275" i="4"/>
  <c r="D275" i="4"/>
  <c r="C276" i="4"/>
  <c r="D276" i="4"/>
  <c r="C277" i="4"/>
  <c r="D277" i="4"/>
  <c r="C278" i="4"/>
  <c r="D278" i="4"/>
  <c r="C279" i="4"/>
  <c r="D279" i="4"/>
  <c r="C280" i="4"/>
  <c r="D280" i="4"/>
  <c r="E280" i="4" s="1"/>
  <c r="C281" i="4"/>
  <c r="D281" i="4"/>
  <c r="C282" i="4"/>
  <c r="D282" i="4"/>
  <c r="C283" i="4"/>
  <c r="D283" i="4"/>
  <c r="C284" i="4"/>
  <c r="D284" i="4"/>
  <c r="C285" i="4"/>
  <c r="D285" i="4"/>
  <c r="C286" i="4"/>
  <c r="D286" i="4"/>
  <c r="C287" i="4"/>
  <c r="D287" i="4"/>
  <c r="C288" i="4"/>
  <c r="D288" i="4"/>
  <c r="E288" i="4" s="1"/>
  <c r="C289" i="4"/>
  <c r="D289" i="4"/>
  <c r="C290" i="4"/>
  <c r="D290" i="4"/>
  <c r="C291" i="4"/>
  <c r="D291" i="4"/>
  <c r="C292" i="4"/>
  <c r="D292" i="4"/>
  <c r="C293" i="4"/>
  <c r="D293" i="4"/>
  <c r="C294" i="4"/>
  <c r="D294" i="4"/>
  <c r="C295" i="4"/>
  <c r="D295" i="4"/>
  <c r="C296" i="4"/>
  <c r="D296" i="4"/>
  <c r="C297" i="4"/>
  <c r="D297" i="4"/>
  <c r="C298" i="4"/>
  <c r="E298" i="4" s="1"/>
  <c r="D298" i="4"/>
  <c r="C299" i="4"/>
  <c r="E299" i="4" s="1"/>
  <c r="D299" i="4"/>
  <c r="C300" i="4"/>
  <c r="E300" i="4" s="1"/>
  <c r="D300" i="4"/>
  <c r="C301" i="4"/>
  <c r="E301" i="4" s="1"/>
  <c r="D301" i="4"/>
  <c r="C302" i="4"/>
  <c r="E302" i="4" s="1"/>
  <c r="D302" i="4"/>
  <c r="C303" i="4"/>
  <c r="E303" i="4" s="1"/>
  <c r="D303" i="4"/>
  <c r="D4" i="4"/>
  <c r="C4" i="4"/>
  <c r="E289" i="4" l="1"/>
  <c r="E286" i="4"/>
  <c r="E284" i="4"/>
  <c r="E282" i="4"/>
  <c r="E260" i="4"/>
  <c r="E256" i="4"/>
  <c r="E243" i="4"/>
  <c r="E235" i="4"/>
  <c r="E189" i="4"/>
  <c r="E181" i="4"/>
  <c r="E178" i="4"/>
  <c r="E172" i="4"/>
  <c r="E170" i="4"/>
  <c r="E168" i="4"/>
  <c r="E132" i="4"/>
  <c r="E120" i="4"/>
  <c r="E115" i="4"/>
  <c r="E107" i="4"/>
  <c r="E61" i="4"/>
  <c r="E53" i="4"/>
  <c r="E50" i="4"/>
  <c r="E44" i="4"/>
  <c r="E42" i="4"/>
  <c r="E296" i="4"/>
  <c r="E287" i="4"/>
  <c r="E285" i="4"/>
  <c r="E283" i="4"/>
  <c r="E253" i="4"/>
  <c r="E245" i="4"/>
  <c r="E242" i="4"/>
  <c r="E236" i="4"/>
  <c r="E234" i="4"/>
  <c r="E196" i="4"/>
  <c r="E179" i="4"/>
  <c r="E171" i="4"/>
  <c r="E125" i="4"/>
  <c r="E117" i="4"/>
  <c r="E114" i="4"/>
  <c r="E108" i="4"/>
  <c r="E106" i="4"/>
  <c r="E104" i="4"/>
  <c r="E68" i="4"/>
  <c r="E64" i="4"/>
  <c r="E51" i="4"/>
  <c r="E43" i="4"/>
  <c r="E4" i="4"/>
  <c r="E297" i="4"/>
  <c r="E295" i="4"/>
  <c r="E294" i="4"/>
  <c r="E293" i="4"/>
  <c r="E292" i="4"/>
  <c r="E291" i="4"/>
  <c r="E290" i="4"/>
  <c r="E281" i="4"/>
  <c r="E279" i="4"/>
  <c r="E278" i="4"/>
  <c r="E277" i="4"/>
  <c r="E276" i="4"/>
  <c r="E275" i="4"/>
  <c r="E274" i="4"/>
  <c r="E264" i="4"/>
  <c r="E261" i="4"/>
  <c r="E259" i="4"/>
  <c r="E258" i="4"/>
  <c r="E252" i="4"/>
  <c r="E251" i="4"/>
  <c r="E250" i="4"/>
  <c r="E248" i="4"/>
  <c r="E240" i="4"/>
  <c r="E237" i="4"/>
  <c r="E232" i="4"/>
  <c r="E229" i="4"/>
  <c r="E227" i="4"/>
  <c r="E226" i="4"/>
  <c r="E220" i="4"/>
  <c r="E219" i="4"/>
  <c r="E218" i="4"/>
  <c r="E216" i="4"/>
  <c r="E208" i="4"/>
  <c r="E205" i="4"/>
  <c r="E200" i="4"/>
  <c r="E197" i="4"/>
  <c r="E195" i="4"/>
  <c r="E194" i="4"/>
  <c r="E192" i="4"/>
  <c r="E188" i="4"/>
  <c r="E187" i="4"/>
  <c r="E186" i="4"/>
  <c r="E184" i="4"/>
  <c r="E176" i="4"/>
  <c r="E173" i="4"/>
  <c r="E165" i="4"/>
  <c r="E163" i="4"/>
  <c r="E162" i="4"/>
  <c r="E156" i="4"/>
  <c r="E155" i="4"/>
  <c r="E154" i="4"/>
  <c r="E144" i="4"/>
  <c r="E141" i="4"/>
  <c r="E136" i="4"/>
  <c r="E133" i="4"/>
  <c r="E131" i="4"/>
  <c r="E130" i="4"/>
  <c r="E128" i="4"/>
  <c r="E124" i="4"/>
  <c r="E123" i="4"/>
  <c r="E122" i="4"/>
  <c r="E112" i="4"/>
  <c r="E109" i="4"/>
  <c r="E101" i="4"/>
  <c r="E99" i="4"/>
  <c r="E98" i="4"/>
  <c r="E92" i="4"/>
  <c r="E91" i="4"/>
  <c r="E90" i="4"/>
  <c r="E88" i="4"/>
  <c r="E80" i="4"/>
  <c r="E77" i="4"/>
  <c r="E69" i="4"/>
  <c r="E67" i="4"/>
  <c r="E66" i="4"/>
  <c r="E60" i="4"/>
  <c r="E59" i="4"/>
  <c r="E58" i="4"/>
  <c r="E56" i="4"/>
  <c r="E48" i="4"/>
  <c r="E45" i="4"/>
  <c r="E40" i="4"/>
  <c r="E37" i="4"/>
  <c r="E35" i="4"/>
  <c r="E34" i="4"/>
  <c r="E28" i="4"/>
  <c r="E26" i="4"/>
  <c r="E25" i="4"/>
  <c r="E24" i="4"/>
  <c r="E16" i="4"/>
  <c r="E15" i="4"/>
  <c r="E7" i="4"/>
  <c r="E265" i="4"/>
  <c r="E262" i="4"/>
  <c r="E255" i="4"/>
  <c r="E249" i="4"/>
  <c r="E246" i="4"/>
  <c r="E239" i="4"/>
  <c r="E233" i="4"/>
  <c r="E230" i="4"/>
  <c r="E223" i="4"/>
  <c r="E217" i="4"/>
  <c r="E214" i="4"/>
  <c r="E207" i="4"/>
  <c r="E201" i="4"/>
  <c r="E198" i="4"/>
  <c r="E191" i="4"/>
  <c r="E185" i="4"/>
  <c r="E182" i="4"/>
  <c r="E175" i="4"/>
  <c r="E169" i="4"/>
  <c r="E166" i="4"/>
  <c r="E159" i="4"/>
  <c r="E153" i="4"/>
  <c r="E150" i="4"/>
  <c r="E143" i="4"/>
  <c r="E137" i="4"/>
  <c r="E134" i="4"/>
  <c r="E127" i="4"/>
  <c r="E121" i="4"/>
  <c r="E118" i="4"/>
  <c r="E111" i="4"/>
  <c r="E105" i="4"/>
  <c r="E102" i="4"/>
  <c r="E95" i="4"/>
  <c r="E89" i="4"/>
  <c r="E86" i="4"/>
  <c r="E79" i="4"/>
  <c r="E73" i="4"/>
  <c r="E70" i="4"/>
  <c r="E63" i="4"/>
  <c r="E57" i="4"/>
  <c r="E54" i="4"/>
  <c r="E47" i="4"/>
  <c r="E41" i="4"/>
  <c r="E38" i="4"/>
  <c r="E31" i="4"/>
  <c r="E27" i="4"/>
  <c r="E22" i="4"/>
  <c r="E13" i="4"/>
  <c r="E11" i="4"/>
  <c r="E6" i="4"/>
  <c r="E9" i="4"/>
  <c r="E263" i="4"/>
  <c r="E257" i="4"/>
  <c r="E254" i="4"/>
  <c r="E247" i="4"/>
  <c r="E241" i="4"/>
  <c r="E238" i="4"/>
  <c r="E231" i="4"/>
  <c r="E225" i="4"/>
  <c r="E222" i="4"/>
  <c r="E215" i="4"/>
  <c r="E209" i="4"/>
  <c r="E206" i="4"/>
  <c r="E199" i="4"/>
  <c r="E193" i="4"/>
  <c r="E190" i="4"/>
  <c r="E183" i="4"/>
  <c r="E177" i="4"/>
  <c r="E174" i="4"/>
  <c r="E167" i="4"/>
  <c r="E161" i="4"/>
  <c r="E158" i="4"/>
  <c r="E151" i="4"/>
  <c r="E145" i="4"/>
  <c r="E142" i="4"/>
  <c r="E135" i="4"/>
  <c r="E129" i="4"/>
  <c r="E126" i="4"/>
  <c r="E119" i="4"/>
  <c r="E113" i="4"/>
  <c r="E110" i="4"/>
  <c r="E103" i="4"/>
  <c r="E97" i="4"/>
  <c r="E94" i="4"/>
  <c r="E87" i="4"/>
  <c r="E81" i="4"/>
  <c r="E78" i="4"/>
  <c r="E71" i="4"/>
  <c r="E65" i="4"/>
  <c r="E62" i="4"/>
  <c r="E55" i="4"/>
  <c r="E49" i="4"/>
  <c r="E46" i="4"/>
  <c r="E39" i="4"/>
  <c r="E33" i="4"/>
  <c r="E30" i="4"/>
  <c r="E21" i="4"/>
  <c r="E19" i="4"/>
  <c r="E14" i="4"/>
  <c r="E8" i="3" l="1"/>
  <c r="F8" i="3"/>
  <c r="G8" i="3"/>
  <c r="E9" i="3"/>
  <c r="F9" i="3"/>
  <c r="G9" i="3"/>
  <c r="E10" i="3"/>
  <c r="F10" i="3"/>
  <c r="G10" i="3"/>
  <c r="E11" i="3"/>
  <c r="F11" i="3"/>
  <c r="G11" i="3"/>
  <c r="D9" i="3"/>
  <c r="D10" i="3"/>
  <c r="D11" i="3"/>
  <c r="D8" i="3"/>
  <c r="D6" i="2"/>
  <c r="E6" i="2"/>
  <c r="C6" i="2"/>
  <c r="G11" i="10"/>
  <c r="F11" i="10"/>
  <c r="E11" i="10"/>
  <c r="D11" i="10"/>
  <c r="G10" i="10"/>
  <c r="F10" i="10"/>
  <c r="E10" i="10"/>
  <c r="D10" i="10"/>
  <c r="G9" i="10"/>
  <c r="F9" i="10"/>
  <c r="E9" i="10"/>
  <c r="D9" i="10"/>
</calcChain>
</file>

<file path=xl/sharedStrings.xml><?xml version="1.0" encoding="utf-8"?>
<sst xmlns="http://schemas.openxmlformats.org/spreadsheetml/2006/main" count="89" uniqueCount="83">
  <si>
    <t>海外旅行積立プラン</t>
    <rPh sb="0" eb="2">
      <t>カイガイ</t>
    </rPh>
    <rPh sb="2" eb="4">
      <t>リョコウ</t>
    </rPh>
    <rPh sb="4" eb="6">
      <t>ツミタテ</t>
    </rPh>
    <phoneticPr fontId="4"/>
  </si>
  <si>
    <t>年　利</t>
    <rPh sb="0" eb="1">
      <t>ネン</t>
    </rPh>
    <rPh sb="2" eb="3">
      <t>リ</t>
    </rPh>
    <phoneticPr fontId="4"/>
  </si>
  <si>
    <t>頭　金</t>
    <rPh sb="0" eb="1">
      <t>アタマ</t>
    </rPh>
    <rPh sb="2" eb="3">
      <t>キン</t>
    </rPh>
    <phoneticPr fontId="4"/>
  </si>
  <si>
    <t>支払日</t>
    <rPh sb="0" eb="2">
      <t>シハライ</t>
    </rPh>
    <rPh sb="2" eb="3">
      <t>ビ</t>
    </rPh>
    <phoneticPr fontId="4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</si>
  <si>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4"/>
  </si>
  <si>
    <t>受取額一覧</t>
    <rPh sb="0" eb="5">
      <t>ウケトリガクイチラン</t>
    </rPh>
    <phoneticPr fontId="4"/>
  </si>
  <si>
    <t>積立期間</t>
    <rPh sb="0" eb="2">
      <t>ツミタテ</t>
    </rPh>
    <rPh sb="2" eb="4">
      <t>キカン</t>
    </rPh>
    <phoneticPr fontId="4"/>
  </si>
  <si>
    <t>毎月の預入額</t>
    <rPh sb="0" eb="2">
      <t>マイツキ</t>
    </rPh>
    <rPh sb="3" eb="5">
      <t>アズケイレ</t>
    </rPh>
    <rPh sb="5" eb="6">
      <t>ガク</t>
    </rPh>
    <phoneticPr fontId="4"/>
  </si>
  <si>
    <t>借入金試算</t>
    <rPh sb="0" eb="2">
      <t>カリイレ</t>
    </rPh>
    <rPh sb="2" eb="3">
      <t>キン</t>
    </rPh>
    <rPh sb="3" eb="5">
      <t>シサン</t>
    </rPh>
    <phoneticPr fontId="6"/>
  </si>
  <si>
    <t>返済金額（月額）</t>
    <rPh sb="0" eb="2">
      <t>ヘンサイ</t>
    </rPh>
    <rPh sb="2" eb="4">
      <t>キンガク</t>
    </rPh>
    <rPh sb="5" eb="7">
      <t>ゲツガク</t>
    </rPh>
    <phoneticPr fontId="6"/>
  </si>
  <si>
    <t>返済期間（年）</t>
    <rPh sb="0" eb="2">
      <t>ヘンサイ</t>
    </rPh>
    <rPh sb="2" eb="4">
      <t>キカン</t>
    </rPh>
    <rPh sb="5" eb="6">
      <t>ネン</t>
    </rPh>
    <phoneticPr fontId="6"/>
  </si>
  <si>
    <t>年利</t>
    <rPh sb="0" eb="2">
      <t>ネンリ</t>
    </rPh>
    <phoneticPr fontId="6"/>
  </si>
  <si>
    <t>借入可能金額</t>
    <rPh sb="0" eb="2">
      <t>カリイレ</t>
    </rPh>
    <rPh sb="2" eb="4">
      <t>カノウ</t>
    </rPh>
    <rPh sb="4" eb="6">
      <t>キンガク</t>
    </rPh>
    <phoneticPr fontId="6"/>
  </si>
  <si>
    <t>貸付額</t>
    <rPh sb="0" eb="2">
      <t>カシツケ</t>
    </rPh>
    <rPh sb="2" eb="3">
      <t>ガク</t>
    </rPh>
    <phoneticPr fontId="4"/>
  </si>
  <si>
    <t>返済期間</t>
    <rPh sb="0" eb="2">
      <t>ヘンサイ</t>
    </rPh>
    <rPh sb="2" eb="4">
      <t>キカン</t>
    </rPh>
    <phoneticPr fontId="4"/>
  </si>
  <si>
    <t>海外留学費貸付プラン</t>
    <rPh sb="0" eb="2">
      <t>カイガイ</t>
    </rPh>
    <rPh sb="2" eb="4">
      <t>リュウガク</t>
    </rPh>
    <rPh sb="4" eb="5">
      <t>ヒ</t>
    </rPh>
    <rPh sb="5" eb="7">
      <t>カシツケ</t>
    </rPh>
    <phoneticPr fontId="4"/>
  </si>
  <si>
    <t>支払日</t>
    <rPh sb="0" eb="3">
      <t>シハライビ</t>
    </rPh>
    <phoneticPr fontId="4"/>
  </si>
  <si>
    <t>返済額一覧</t>
    <rPh sb="0" eb="2">
      <t>ヘンサイ</t>
    </rPh>
    <rPh sb="2" eb="5">
      <t>ガクイチラン</t>
    </rPh>
    <phoneticPr fontId="4"/>
  </si>
  <si>
    <t>海外旅行貸付プラン</t>
    <rPh sb="0" eb="2">
      <t>カイガイ</t>
    </rPh>
    <rPh sb="2" eb="4">
      <t>リョコウ</t>
    </rPh>
    <rPh sb="4" eb="6">
      <t>カシツケ</t>
    </rPh>
    <phoneticPr fontId="7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</si>
  <si>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7"/>
  </si>
  <si>
    <t>金額別返済回数一覧</t>
    <rPh sb="0" eb="2">
      <t>キンガク</t>
    </rPh>
    <rPh sb="2" eb="3">
      <t>ベツ</t>
    </rPh>
    <rPh sb="3" eb="5">
      <t>ヘンサイ</t>
    </rPh>
    <rPh sb="5" eb="7">
      <t>カイスウ</t>
    </rPh>
    <rPh sb="7" eb="9">
      <t>イチラン</t>
    </rPh>
    <phoneticPr fontId="7"/>
  </si>
  <si>
    <t>毎月の返済額</t>
    <rPh sb="0" eb="2">
      <t>マイツキ</t>
    </rPh>
    <rPh sb="3" eb="5">
      <t>ヘンサイ</t>
    </rPh>
    <rPh sb="5" eb="6">
      <t>ガク</t>
    </rPh>
    <phoneticPr fontId="4"/>
  </si>
  <si>
    <t>借入金</t>
    <rPh sb="0" eb="2">
      <t>カリイレ</t>
    </rPh>
    <rPh sb="2" eb="3">
      <t>キン</t>
    </rPh>
    <phoneticPr fontId="4"/>
  </si>
  <si>
    <t>海外旅行貸付プラン</t>
    <rPh sb="0" eb="2">
      <t>カイガイ</t>
    </rPh>
    <rPh sb="2" eb="4">
      <t>リョコウ</t>
    </rPh>
    <rPh sb="4" eb="6">
      <t>カシツケ</t>
    </rPh>
    <phoneticPr fontId="6"/>
  </si>
  <si>
    <t>支払期間</t>
    <rPh sb="0" eb="2">
      <t>シハラ</t>
    </rPh>
    <rPh sb="2" eb="4">
      <t>キカン</t>
    </rPh>
    <phoneticPr fontId="6"/>
  </si>
  <si>
    <t>支払日</t>
    <rPh sb="0" eb="2">
      <t>シハライ</t>
    </rPh>
    <rPh sb="2" eb="3">
      <t>ビ</t>
    </rPh>
    <phoneticPr fontId="6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</si>
  <si>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6"/>
  </si>
  <si>
    <t>金額別利率一覧</t>
    <rPh sb="0" eb="1">
      <t>キン</t>
    </rPh>
    <rPh sb="1" eb="2">
      <t>ガク</t>
    </rPh>
    <rPh sb="2" eb="3">
      <t>ベツ</t>
    </rPh>
    <rPh sb="3" eb="5">
      <t>リリツ</t>
    </rPh>
    <rPh sb="5" eb="7">
      <t>イチラン</t>
    </rPh>
    <phoneticPr fontId="6"/>
  </si>
  <si>
    <t>毎月の返済額</t>
    <rPh sb="0" eb="2">
      <t>マイツキ</t>
    </rPh>
    <rPh sb="3" eb="5">
      <t>ヘンサイ</t>
    </rPh>
    <rPh sb="5" eb="6">
      <t>ガク</t>
    </rPh>
    <phoneticPr fontId="6"/>
  </si>
  <si>
    <t>借入金</t>
    <rPh sb="0" eb="2">
      <t>カリイレ</t>
    </rPh>
    <rPh sb="2" eb="3">
      <t>キン</t>
    </rPh>
    <phoneticPr fontId="6"/>
  </si>
  <si>
    <t>住宅ローン返済表</t>
    <rPh sb="0" eb="2">
      <t>ジュウタク</t>
    </rPh>
    <rPh sb="5" eb="7">
      <t>ヘンサイ</t>
    </rPh>
    <rPh sb="7" eb="8">
      <t>ヒョウ</t>
    </rPh>
    <phoneticPr fontId="4"/>
  </si>
  <si>
    <t>●返済予定表</t>
    <rPh sb="1" eb="3">
      <t>ヘンサイ</t>
    </rPh>
    <rPh sb="3" eb="5">
      <t>ヨテイ</t>
    </rPh>
    <rPh sb="5" eb="6">
      <t>ヒョウ</t>
    </rPh>
    <phoneticPr fontId="4"/>
  </si>
  <si>
    <t>●購入条件</t>
    <rPh sb="1" eb="3">
      <t>コウニュウ</t>
    </rPh>
    <rPh sb="3" eb="5">
      <t>ジョウケン</t>
    </rPh>
    <phoneticPr fontId="4"/>
  </si>
  <si>
    <t>回</t>
    <rPh sb="0" eb="1">
      <t>カイ</t>
    </rPh>
    <phoneticPr fontId="4"/>
  </si>
  <si>
    <t>元金</t>
    <rPh sb="0" eb="2">
      <t>ガンキン</t>
    </rPh>
    <phoneticPr fontId="4"/>
  </si>
  <si>
    <t>利息</t>
    <rPh sb="0" eb="2">
      <t>リソク</t>
    </rPh>
    <phoneticPr fontId="4"/>
  </si>
  <si>
    <t>返済金額</t>
    <rPh sb="0" eb="2">
      <t>ヘンサイ</t>
    </rPh>
    <rPh sb="2" eb="4">
      <t>キンガク</t>
    </rPh>
    <phoneticPr fontId="4"/>
  </si>
  <si>
    <t>借入金額</t>
    <rPh sb="0" eb="2">
      <t>カリイレ</t>
    </rPh>
    <rPh sb="2" eb="4">
      <t>キンガク</t>
    </rPh>
    <phoneticPr fontId="4"/>
  </si>
  <si>
    <t>(※頭金なし全額借入）</t>
    <rPh sb="2" eb="4">
      <t>アタマキン</t>
    </rPh>
    <rPh sb="6" eb="8">
      <t>ゼンガク</t>
    </rPh>
    <rPh sb="8" eb="10">
      <t>カリイレ</t>
    </rPh>
    <phoneticPr fontId="4"/>
  </si>
  <si>
    <t>年利</t>
    <rPh sb="0" eb="2">
      <t>ネンリ</t>
    </rPh>
    <phoneticPr fontId="4"/>
  </si>
  <si>
    <t>返済期間（年）</t>
    <rPh sb="0" eb="2">
      <t>ヘンサイ</t>
    </rPh>
    <rPh sb="2" eb="4">
      <t>キカン</t>
    </rPh>
    <rPh sb="5" eb="6">
      <t>ネン</t>
    </rPh>
    <phoneticPr fontId="4"/>
  </si>
  <si>
    <t>繰上げ返済シミュレーション</t>
    <rPh sb="0" eb="2">
      <t>クリア</t>
    </rPh>
    <rPh sb="3" eb="5">
      <t>ヘンサイ</t>
    </rPh>
    <phoneticPr fontId="1"/>
  </si>
  <si>
    <t>●返済予定表</t>
    <rPh sb="1" eb="3">
      <t>ヘンサイ</t>
    </rPh>
    <rPh sb="3" eb="6">
      <t>ヨテイヒョウ</t>
    </rPh>
    <phoneticPr fontId="1"/>
  </si>
  <si>
    <t>●購入条件</t>
    <rPh sb="1" eb="3">
      <t>コウニュウ</t>
    </rPh>
    <rPh sb="3" eb="5">
      <t>ジョウケン</t>
    </rPh>
    <phoneticPr fontId="1"/>
  </si>
  <si>
    <t>回</t>
    <rPh sb="0" eb="1">
      <t>カイ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</si>
  <si>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</si>
  <si>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</si>
  <si>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案1</t>
    <rPh sb="0" eb="1">
      <t>アン</t>
    </rPh>
    <phoneticPr fontId="1"/>
  </si>
  <si>
    <t>案2</t>
    <rPh sb="0" eb="1">
      <t>アン</t>
    </rPh>
    <phoneticPr fontId="1"/>
  </si>
  <si>
    <t>案3</t>
    <rPh sb="0" eb="1">
      <t>アン</t>
    </rPh>
    <phoneticPr fontId="1"/>
  </si>
  <si>
    <t>返済2年目</t>
    <rPh sb="0" eb="5">
      <t>ヘンサイ２ネンメ</t>
    </rPh>
    <phoneticPr fontId="1"/>
  </si>
  <si>
    <t>返済5年目</t>
    <rPh sb="0" eb="5">
      <t>ヘンサイ５ネンメ</t>
    </rPh>
    <phoneticPr fontId="1"/>
  </si>
  <si>
    <t>返済10年目</t>
    <rPh sb="0" eb="6">
      <t>ヘンサイ１０ネンメ</t>
    </rPh>
    <phoneticPr fontId="1"/>
  </si>
  <si>
    <t>繰上げ返済</t>
    <rPh sb="0" eb="2">
      <t>クリア</t>
    </rPh>
    <rPh sb="3" eb="5">
      <t>ヘンサイ</t>
    </rPh>
    <phoneticPr fontId="1"/>
  </si>
  <si>
    <t>繰上げ開始期</t>
    <rPh sb="0" eb="2">
      <t>クリア</t>
    </rPh>
    <rPh sb="3" eb="5">
      <t>カイシ</t>
    </rPh>
    <rPh sb="5" eb="6">
      <t>キ</t>
    </rPh>
    <phoneticPr fontId="1"/>
  </si>
  <si>
    <t>繰上げ終了期</t>
    <rPh sb="0" eb="2">
      <t>クリア</t>
    </rPh>
    <rPh sb="3" eb="5">
      <t>シュウリョウ</t>
    </rPh>
    <rPh sb="5" eb="6">
      <t>キ</t>
    </rPh>
    <phoneticPr fontId="1"/>
  </si>
  <si>
    <t>節約できる利息</t>
    <rPh sb="0" eb="2">
      <t>セツヤク</t>
    </rPh>
    <rPh sb="5" eb="7">
      <t>リソク</t>
    </rPh>
    <phoneticPr fontId="1"/>
  </si>
  <si>
    <t>用意する元金</t>
    <rPh sb="0" eb="2">
      <t>ヨウイ</t>
    </rPh>
    <rPh sb="4" eb="6">
      <t>ガンキン</t>
    </rPh>
    <phoneticPr fontId="1"/>
  </si>
  <si>
    <t>借入金額</t>
    <rPh sb="0" eb="4">
      <t>カリイレキンガク</t>
    </rPh>
    <phoneticPr fontId="1"/>
  </si>
  <si>
    <t>年利</t>
    <rPh sb="0" eb="2">
      <t>ネンリ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</si>
  <si>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</si>
  <si>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投資判断</t>
    <rPh sb="0" eb="4">
      <t>トウシハンダン</t>
    </rPh>
    <phoneticPr fontId="1"/>
  </si>
  <si>
    <t>設備投資額</t>
    <rPh sb="0" eb="5">
      <t>セツビトウシガク</t>
    </rPh>
    <phoneticPr fontId="1"/>
  </si>
  <si>
    <t>割引率</t>
    <rPh sb="0" eb="3">
      <t>ワリビキリツ</t>
    </rPh>
    <phoneticPr fontId="1"/>
  </si>
  <si>
    <t>※3年以内に回収できれば投資</t>
    <rPh sb="2" eb="3">
      <t>ネン</t>
    </rPh>
    <rPh sb="3" eb="5">
      <t>イナイ</t>
    </rPh>
    <rPh sb="6" eb="8">
      <t>カイシュウ</t>
    </rPh>
    <rPh sb="12" eb="14">
      <t>トウシ</t>
    </rPh>
    <phoneticPr fontId="1"/>
  </si>
  <si>
    <t>年</t>
    <rPh sb="0" eb="1">
      <t>ネン</t>
    </rPh>
    <phoneticPr fontId="1"/>
  </si>
  <si>
    <t>初期投資額</t>
    <rPh sb="0" eb="5">
      <t>ショキトウシガク</t>
    </rPh>
    <phoneticPr fontId="1"/>
  </si>
  <si>
    <t>収入</t>
    <rPh sb="0" eb="2">
      <t>シュウニュウ</t>
    </rPh>
    <phoneticPr fontId="1"/>
  </si>
  <si>
    <t>正味現在価値</t>
    <rPh sb="0" eb="6">
      <t>ショウミゲンザイカチ</t>
    </rPh>
    <phoneticPr fontId="1"/>
  </si>
  <si>
    <t>※設備投資は期首一括払いとする</t>
    <rPh sb="1" eb="3">
      <t>セツビ</t>
    </rPh>
    <rPh sb="3" eb="5">
      <t>トウシ</t>
    </rPh>
    <rPh sb="6" eb="8">
      <t>キシュ</t>
    </rPh>
    <rPh sb="8" eb="10">
      <t>イッカツ</t>
    </rPh>
    <rPh sb="10" eb="11">
      <t>バラ</t>
    </rPh>
    <phoneticPr fontId="1"/>
  </si>
  <si>
    <t>出店計画</t>
    <rPh sb="0" eb="4">
      <t>シュッテンケイカク</t>
    </rPh>
    <phoneticPr fontId="1"/>
  </si>
  <si>
    <t>出店候補地</t>
    <rPh sb="0" eb="5">
      <t>シュッテンコウホチ</t>
    </rPh>
    <phoneticPr fontId="1"/>
  </si>
  <si>
    <t>吉祥寺</t>
    <rPh sb="0" eb="3">
      <t>キチジョウジ</t>
    </rPh>
    <phoneticPr fontId="1"/>
  </si>
  <si>
    <t>下北沢</t>
    <rPh sb="0" eb="3">
      <t>シモキタザワ</t>
    </rPh>
    <phoneticPr fontId="1"/>
  </si>
  <si>
    <t>荻窪</t>
    <rPh sb="0" eb="2">
      <t>オギクボ</t>
    </rPh>
    <phoneticPr fontId="1"/>
  </si>
  <si>
    <t>内部利益率</t>
    <rPh sb="0" eb="5">
      <t>ナイブリエキリツ</t>
    </rPh>
    <phoneticPr fontId="1"/>
  </si>
  <si>
    <t>投資金額（千円）</t>
    <rPh sb="0" eb="2">
      <t>トウシ</t>
    </rPh>
    <rPh sb="2" eb="4">
      <t>キンガク</t>
    </rPh>
    <rPh sb="5" eb="7">
      <t>センエン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</si>
  <si>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</si>
  <si>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</si>
  <si>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</si>
  <si>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</si>
  <si>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</si>
  <si>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収入見込み</t>
    <rPh sb="0" eb="2">
      <t>シュウニュウ</t>
    </rPh>
    <rPh sb="2" eb="4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</si>
</sst>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%"/>
    <numFmt numFmtId="177" formatCode="0&quot;か&quot;&quot;月&quot;"/>
    <numFmt numFmtId="178" formatCode="0&quot;年&quot;"/>
    <numFmt numFmtId="179" formatCode="0.000%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2" applyFont="1" applyBorder="1">
      <alignment vertical="center"/>
    </xf>
    <xf numFmtId="0" fontId="0" fillId="0" borderId="1" xfId="0" applyBorder="1">
      <alignment vertical="center"/>
    </xf>
    <xf numFmtId="176" fontId="3" fillId="0" borderId="1" xfId="3" applyNumberFormat="1" applyFont="1" applyBorder="1">
      <alignment vertical="center"/>
    </xf>
    <xf numFmtId="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3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8" fillId="3" borderId="4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8" fillId="3" borderId="3" xfId="0" applyFont="1" applyFill="1" applyBorder="1" applyAlignment="1">
      <alignment horizontal="right" vertical="center"/>
    </xf>
    <xf numFmtId="0" fontId="0" fillId="0" borderId="1" xfId="2" applyNumberFormat="1" applyFont="1" applyBorder="1">
      <alignment vertical="center"/>
    </xf>
    <xf numFmtId="178" fontId="3" fillId="0" borderId="1" xfId="3" applyNumberFormat="1" applyFont="1" applyBorder="1">
      <alignment vertical="center"/>
    </xf>
    <xf numFmtId="179" fontId="0" fillId="0" borderId="1" xfId="3" applyNumberFormat="1" applyFont="1" applyBorder="1">
      <alignment vertical="center"/>
    </xf>
    <xf numFmtId="0" fontId="3" fillId="0" borderId="1" xfId="2" applyNumberFormat="1" applyFont="1" applyBorder="1">
      <alignment vertical="center"/>
    </xf>
    <xf numFmtId="0" fontId="10" fillId="2" borderId="1" xfId="0" applyFont="1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0" fillId="0" borderId="1" xfId="3" applyNumberFormat="1" applyFont="1" applyBorder="1">
      <alignment vertical="center"/>
    </xf>
    <xf numFmtId="176" fontId="0" fillId="0" borderId="1" xfId="0" applyNumberFormat="1" applyBorder="1">
      <alignment vertical="center"/>
    </xf>
    <xf numFmtId="177" fontId="3" fillId="3" borderId="1" xfId="0" applyNumberFormat="1" applyFont="1" applyFill="1" applyBorder="1" applyAlignment="1">
      <alignment horizontal="center" vertical="center"/>
    </xf>
    <xf numFmtId="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0" fontId="0" fillId="0" borderId="6" xfId="3" applyNumberFormat="1" applyFont="1" applyBorder="1" applyAlignment="1">
      <alignment horizontal="center" vertical="center"/>
    </xf>
    <xf numFmtId="10" fontId="0" fillId="0" borderId="7" xfId="3" applyNumberFormat="1" applyFont="1" applyBorder="1" applyAlignment="1">
      <alignment horizontal="center" vertical="center"/>
    </xf>
    <xf numFmtId="10" fontId="0" fillId="0" borderId="8" xfId="3" applyNumberFormat="1" applyFont="1" applyBorder="1" applyAlignment="1">
      <alignment horizontal="center" vertical="center"/>
    </xf>
    <xf numFmtId="6" fontId="3" fillId="3" borderId="1" xfId="2" applyFont="1" applyFill="1" applyBorder="1" applyAlignment="1">
      <alignment horizontal="center" vertical="center"/>
    </xf>
    <xf numFmtId="6" fontId="3" fillId="3" borderId="9" xfId="2" applyFont="1" applyFill="1" applyBorder="1" applyAlignment="1">
      <alignment horizontal="center" vertical="center"/>
    </xf>
    <xf numFmtId="6" fontId="3" fillId="3" borderId="10" xfId="2" applyFont="1" applyFill="1" applyBorder="1" applyAlignment="1">
      <alignment horizontal="center" vertical="center"/>
    </xf>
    <xf numFmtId="6" fontId="3" fillId="3" borderId="6" xfId="2" applyFont="1" applyFill="1" applyBorder="1" applyAlignment="1">
      <alignment horizontal="center" vertical="center"/>
    </xf>
    <xf numFmtId="6" fontId="3" fillId="3" borderId="8" xfId="2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textRotation="255"/>
    </xf>
    <xf numFmtId="0" fontId="3" fillId="3" borderId="11" xfId="0" applyFont="1" applyFill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 textRotation="255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E297-5543-48A7-81E1-9495AF006304}">
  <dimension ref="B1:G11"/>
  <sheetViews>
    <sheetView tabSelected="1"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0</v>
      </c>
    </row>
    <row r="2" spans="2:7" x14ac:dyDescent="0.4">
      <c r="B2" s="35" t="s">
        <v>1</v>
      </c>
      <c r="C2" s="35"/>
      <c r="D2" s="5">
        <v>1.4999999999999999E-2</v>
      </c>
    </row>
    <row r="3" spans="2:7" x14ac:dyDescent="0.4">
      <c r="B3" s="35" t="s">
        <v>2</v>
      </c>
      <c r="C3" s="35"/>
      <c r="D3" s="3">
        <v>-5000</v>
      </c>
    </row>
    <row r="4" spans="2:7" x14ac:dyDescent="0.4">
      <c r="B4" s="35" t="s">
        <v>3</v>
      </c>
      <c r="C4" s="35"/>
      <c r="D4" s="2">
        <v>0</v>
      </c>
      <c r="E4" t="s">
        <v>4</v>
      </c>
    </row>
    <row r="6" spans="2:7" ht="19.5" x14ac:dyDescent="0.4">
      <c r="B6" s="27" t="s">
        <v>5</v>
      </c>
    </row>
    <row r="7" spans="2:7" x14ac:dyDescent="0.4">
      <c r="B7" s="13"/>
      <c r="C7" s="15" t="s">
        <v>6</v>
      </c>
      <c r="D7" s="33">
        <v>6</v>
      </c>
      <c r="E7" s="33">
        <v>12</v>
      </c>
      <c r="F7" s="33">
        <v>18</v>
      </c>
      <c r="G7" s="33">
        <v>24</v>
      </c>
    </row>
    <row r="8" spans="2:7" x14ac:dyDescent="0.4">
      <c r="B8" s="12" t="s">
        <v>7</v>
      </c>
      <c r="C8" s="14"/>
      <c r="D8" s="33"/>
      <c r="E8" s="33"/>
      <c r="F8" s="33"/>
      <c r="G8" s="33"/>
    </row>
    <row r="9" spans="2:7" x14ac:dyDescent="0.4">
      <c r="B9" s="34">
        <v>-5000</v>
      </c>
      <c r="C9" s="34"/>
      <c r="D9" s="6">
        <f t="shared" ref="D9:G11" si="0">FV($D$2/12,D$7,$B9,$D$3,$D$4)</f>
        <v>35131.523779553434</v>
      </c>
      <c r="E9" s="6">
        <f t="shared" si="0"/>
        <v>65489.741373157187</v>
      </c>
      <c r="F9" s="6">
        <f t="shared" si="0"/>
        <v>96076.358306419352</v>
      </c>
      <c r="G9" s="6">
        <f t="shared" si="0"/>
        <v>126893.09293642447</v>
      </c>
    </row>
    <row r="10" spans="2:7" x14ac:dyDescent="0.4">
      <c r="B10" s="34">
        <v>-8000</v>
      </c>
      <c r="C10" s="34"/>
      <c r="D10" s="6">
        <f t="shared" si="0"/>
        <v>53187.867617488075</v>
      </c>
      <c r="E10" s="6">
        <f t="shared" si="0"/>
        <v>101738.27552935625</v>
      </c>
      <c r="F10" s="6">
        <f t="shared" si="0"/>
        <v>150653.95129903019</v>
      </c>
      <c r="G10" s="6">
        <f t="shared" si="0"/>
        <v>199937.64301068633</v>
      </c>
    </row>
    <row r="11" spans="2:7" x14ac:dyDescent="0.4">
      <c r="B11" s="34">
        <v>-10000</v>
      </c>
      <c r="C11" s="34"/>
      <c r="D11" s="6">
        <f t="shared" si="0"/>
        <v>65225.430176111164</v>
      </c>
      <c r="E11" s="6">
        <f t="shared" si="0"/>
        <v>125903.96496682228</v>
      </c>
      <c r="F11" s="6">
        <f t="shared" si="0"/>
        <v>187039.01329410408</v>
      </c>
      <c r="G11" s="6">
        <f t="shared" si="0"/>
        <v>248634.00972686088</v>
      </c>
    </row>
  </sheetData>
  <mergeCells count="10">
    <mergeCell ref="G7:G8"/>
    <mergeCell ref="B9:C9"/>
    <mergeCell ref="B10:C10"/>
    <mergeCell ref="B11:C11"/>
    <mergeCell ref="B2:C2"/>
    <mergeCell ref="B3:C3"/>
    <mergeCell ref="B4:C4"/>
    <mergeCell ref="D7:D8"/>
    <mergeCell ref="E7:E8"/>
    <mergeCell ref="F7:F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12375-6FF6-428C-B798-0AA578F156C9}">
  <dimension ref="B1:E6"/>
  <sheetViews>
    <sheetView workbookViewId="0"/>
  </sheetViews>
  <sheetFormatPr defaultRowHeight="18.75" x14ac:dyDescent="0.4"/>
  <cols>
    <col min="1" max="1" width="2.625" customWidth="1"/>
    <col min="2" max="2" width="16.625" bestFit="1" customWidth="1"/>
    <col min="3" max="5" width="12.625" customWidth="1"/>
  </cols>
  <sheetData>
    <row r="1" spans="2:5" ht="19.5" x14ac:dyDescent="0.4">
      <c r="B1" s="27" t="s">
        <v>8</v>
      </c>
    </row>
    <row r="3" spans="2:5" x14ac:dyDescent="0.4">
      <c r="B3" s="9" t="s">
        <v>9</v>
      </c>
      <c r="C3" s="7">
        <v>30000</v>
      </c>
      <c r="D3" s="7">
        <v>50000</v>
      </c>
      <c r="E3" s="7">
        <v>80000</v>
      </c>
    </row>
    <row r="4" spans="2:5" x14ac:dyDescent="0.4">
      <c r="B4" s="9" t="s">
        <v>10</v>
      </c>
      <c r="C4" s="4">
        <v>12</v>
      </c>
      <c r="D4" s="4">
        <v>7</v>
      </c>
      <c r="E4" s="4">
        <v>5</v>
      </c>
    </row>
    <row r="5" spans="2:5" x14ac:dyDescent="0.4">
      <c r="B5" s="9" t="s">
        <v>11</v>
      </c>
      <c r="C5" s="36">
        <v>2.5000000000000001E-2</v>
      </c>
      <c r="D5" s="37"/>
      <c r="E5" s="38"/>
    </row>
    <row r="6" spans="2:5" x14ac:dyDescent="0.4">
      <c r="B6" s="9" t="s">
        <v>12</v>
      </c>
      <c r="C6" s="6">
        <f>PV($C$5/12,C4*12,-C3,0,0)</f>
        <v>3728888.0435835542</v>
      </c>
      <c r="D6" s="6">
        <f t="shared" ref="D6:E6" si="0">PV($C$5/12,D4*12,-D3,0,0)</f>
        <v>3849363.6361469175</v>
      </c>
      <c r="E6" s="6">
        <f t="shared" si="0"/>
        <v>4507712.2886424456</v>
      </c>
    </row>
  </sheetData>
  <mergeCells count="1">
    <mergeCell ref="C5:E5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628F3-6FCC-4AB2-9762-8D6CA5A61BDF}">
  <dimension ref="B1:G11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15</v>
      </c>
    </row>
    <row r="2" spans="2:7" x14ac:dyDescent="0.4">
      <c r="B2" s="35" t="s">
        <v>1</v>
      </c>
      <c r="C2" s="35"/>
      <c r="D2" s="5">
        <v>5.5E-2</v>
      </c>
    </row>
    <row r="3" spans="2:7" x14ac:dyDescent="0.4">
      <c r="B3" s="35" t="s">
        <v>16</v>
      </c>
      <c r="C3" s="35"/>
      <c r="D3" s="2">
        <v>0</v>
      </c>
      <c r="E3" t="s">
        <v>4</v>
      </c>
    </row>
    <row r="5" spans="2:7" ht="19.5" x14ac:dyDescent="0.4">
      <c r="B5" s="27" t="s">
        <v>17</v>
      </c>
    </row>
    <row r="6" spans="2:7" x14ac:dyDescent="0.4">
      <c r="B6" s="13"/>
      <c r="C6" s="15" t="s">
        <v>13</v>
      </c>
      <c r="D6" s="39">
        <v>150000</v>
      </c>
      <c r="E6" s="39">
        <v>300000</v>
      </c>
      <c r="F6" s="39">
        <v>500000</v>
      </c>
      <c r="G6" s="39">
        <v>750000</v>
      </c>
    </row>
    <row r="7" spans="2:7" x14ac:dyDescent="0.4">
      <c r="B7" s="12" t="s">
        <v>14</v>
      </c>
      <c r="C7" s="14"/>
      <c r="D7" s="39"/>
      <c r="E7" s="39"/>
      <c r="F7" s="39"/>
      <c r="G7" s="39"/>
    </row>
    <row r="8" spans="2:7" x14ac:dyDescent="0.4">
      <c r="B8" s="33">
        <v>6</v>
      </c>
      <c r="C8" s="33"/>
      <c r="D8" s="8">
        <f t="shared" ref="D8:G11" si="0">PMT($D$2/12,$B8,D$6,0,$D$3)</f>
        <v>-25402.569903739746</v>
      </c>
      <c r="E8" s="8">
        <f t="shared" si="0"/>
        <v>-50805.139807479492</v>
      </c>
      <c r="F8" s="8">
        <f t="shared" si="0"/>
        <v>-84675.233012465818</v>
      </c>
      <c r="G8" s="8">
        <f t="shared" si="0"/>
        <v>-127012.84951869873</v>
      </c>
    </row>
    <row r="9" spans="2:7" x14ac:dyDescent="0.4">
      <c r="B9" s="33">
        <v>12</v>
      </c>
      <c r="C9" s="33"/>
      <c r="D9" s="8">
        <f t="shared" si="0"/>
        <v>-12875.517685852437</v>
      </c>
      <c r="E9" s="8">
        <f t="shared" si="0"/>
        <v>-25751.035371704875</v>
      </c>
      <c r="F9" s="8">
        <f t="shared" si="0"/>
        <v>-42918.392286174792</v>
      </c>
      <c r="G9" s="8">
        <f t="shared" si="0"/>
        <v>-64377.588429262185</v>
      </c>
    </row>
    <row r="10" spans="2:7" x14ac:dyDescent="0.4">
      <c r="B10" s="33">
        <v>18</v>
      </c>
      <c r="C10" s="33"/>
      <c r="D10" s="8">
        <f t="shared" si="0"/>
        <v>-8700.8812320949492</v>
      </c>
      <c r="E10" s="8">
        <f t="shared" si="0"/>
        <v>-17401.762464189898</v>
      </c>
      <c r="F10" s="8">
        <f t="shared" si="0"/>
        <v>-29002.937440316498</v>
      </c>
      <c r="G10" s="8">
        <f t="shared" si="0"/>
        <v>-43504.406160474748</v>
      </c>
    </row>
    <row r="11" spans="2:7" x14ac:dyDescent="0.4">
      <c r="B11" s="33">
        <v>24</v>
      </c>
      <c r="C11" s="33"/>
      <c r="D11" s="8">
        <f t="shared" si="0"/>
        <v>-6614.3484237204912</v>
      </c>
      <c r="E11" s="8">
        <f t="shared" si="0"/>
        <v>-13228.696847440982</v>
      </c>
      <c r="F11" s="8">
        <f t="shared" si="0"/>
        <v>-22047.828079068306</v>
      </c>
      <c r="G11" s="8">
        <f t="shared" si="0"/>
        <v>-33071.742118602451</v>
      </c>
    </row>
  </sheetData>
  <mergeCells count="10">
    <mergeCell ref="B9:C9"/>
    <mergeCell ref="B10:C10"/>
    <mergeCell ref="B11:C11"/>
    <mergeCell ref="B2:C2"/>
    <mergeCell ref="B3:C3"/>
    <mergeCell ref="D6:D7"/>
    <mergeCell ref="E6:E7"/>
    <mergeCell ref="F6:F7"/>
    <mergeCell ref="G6:G7"/>
    <mergeCell ref="B8:C8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F994C-F0F9-4367-815B-5A97A9001601}">
  <dimension ref="B1:I303"/>
  <sheetViews>
    <sheetView workbookViewId="0"/>
  </sheetViews>
  <sheetFormatPr defaultRowHeight="18.75" x14ac:dyDescent="0.4"/>
  <cols>
    <col min="1" max="1" width="2.75" customWidth="1"/>
    <col min="2" max="2" width="4.625" customWidth="1"/>
    <col min="6" max="6" width="2.625" customWidth="1"/>
    <col min="7" max="7" width="15.125" bestFit="1" customWidth="1"/>
    <col min="8" max="8" width="10.5" bestFit="1" customWidth="1"/>
  </cols>
  <sheetData>
    <row r="1" spans="2:9" ht="19.5" x14ac:dyDescent="0.4">
      <c r="B1" s="27" t="s">
        <v>30</v>
      </c>
    </row>
    <row r="2" spans="2:9" x14ac:dyDescent="0.4">
      <c r="B2" s="1" t="s">
        <v>31</v>
      </c>
      <c r="G2" s="1" t="s">
        <v>32</v>
      </c>
    </row>
    <row r="3" spans="2:9" x14ac:dyDescent="0.4">
      <c r="B3" s="11" t="s">
        <v>33</v>
      </c>
      <c r="C3" s="11" t="s">
        <v>34</v>
      </c>
      <c r="D3" s="11" t="s">
        <v>35</v>
      </c>
      <c r="E3" s="11" t="s">
        <v>36</v>
      </c>
      <c r="G3" s="9" t="s">
        <v>37</v>
      </c>
      <c r="H3" s="7">
        <v>28900000</v>
      </c>
      <c r="I3" t="s">
        <v>38</v>
      </c>
    </row>
    <row r="4" spans="2:9" x14ac:dyDescent="0.4">
      <c r="B4" s="4">
        <v>1</v>
      </c>
      <c r="C4" s="6">
        <f>-PPMT($H$4/12,$B4,$H$5*12,$H$3,0,0)</f>
        <v>73033.705213017834</v>
      </c>
      <c r="D4" s="6">
        <f>-IPMT($H$4/12,$B4,$H$5*12,$H$3,0,0)</f>
        <v>51297.5</v>
      </c>
      <c r="E4" s="6">
        <f>C4+D4</f>
        <v>124331.20521301783</v>
      </c>
      <c r="G4" s="9" t="s">
        <v>39</v>
      </c>
      <c r="H4" s="10">
        <v>2.1299999999999999E-2</v>
      </c>
    </row>
    <row r="5" spans="2:9" x14ac:dyDescent="0.4">
      <c r="B5" s="4">
        <v>2</v>
      </c>
      <c r="C5" s="6">
        <f t="shared" ref="C5:C68" si="0">-PPMT($H$4/12,$B5,$H$5*12,$H$3,0,0)</f>
        <v>73163.340039770963</v>
      </c>
      <c r="D5" s="6">
        <f t="shared" ref="D5:D68" si="1">-IPMT($H$4/12,$B5,$H$5*12,$H$3,0,0)</f>
        <v>51167.865173246886</v>
      </c>
      <c r="E5" s="6">
        <f t="shared" ref="E5:E68" si="2">C5+D5</f>
        <v>124331.20521301785</v>
      </c>
      <c r="G5" s="9" t="s">
        <v>40</v>
      </c>
      <c r="H5" s="4">
        <v>25</v>
      </c>
    </row>
    <row r="6" spans="2:9" x14ac:dyDescent="0.4">
      <c r="B6" s="4">
        <v>3</v>
      </c>
      <c r="C6" s="6">
        <f t="shared" si="0"/>
        <v>73293.204968341553</v>
      </c>
      <c r="D6" s="6">
        <f t="shared" si="1"/>
        <v>51038.000244676296</v>
      </c>
      <c r="E6" s="6">
        <f t="shared" si="2"/>
        <v>124331.20521301785</v>
      </c>
    </row>
    <row r="7" spans="2:9" x14ac:dyDescent="0.4">
      <c r="B7" s="4">
        <v>4</v>
      </c>
      <c r="C7" s="6">
        <f t="shared" si="0"/>
        <v>73423.30040716035</v>
      </c>
      <c r="D7" s="6">
        <f t="shared" si="1"/>
        <v>50907.904805857484</v>
      </c>
      <c r="E7" s="6">
        <f t="shared" si="2"/>
        <v>124331.20521301783</v>
      </c>
    </row>
    <row r="8" spans="2:9" x14ac:dyDescent="0.4">
      <c r="B8" s="4">
        <v>5</v>
      </c>
      <c r="C8" s="6">
        <f t="shared" si="0"/>
        <v>73553.626765383073</v>
      </c>
      <c r="D8" s="6">
        <f t="shared" si="1"/>
        <v>50777.578447634776</v>
      </c>
      <c r="E8" s="6">
        <f t="shared" si="2"/>
        <v>124331.20521301785</v>
      </c>
    </row>
    <row r="9" spans="2:9" x14ac:dyDescent="0.4">
      <c r="B9" s="4">
        <v>6</v>
      </c>
      <c r="C9" s="6">
        <f t="shared" si="0"/>
        <v>73684.184452891612</v>
      </c>
      <c r="D9" s="6">
        <f t="shared" si="1"/>
        <v>50647.020760126215</v>
      </c>
      <c r="E9" s="6">
        <f t="shared" si="2"/>
        <v>124331.20521301782</v>
      </c>
    </row>
    <row r="10" spans="2:9" x14ac:dyDescent="0.4">
      <c r="B10" s="4">
        <v>7</v>
      </c>
      <c r="C10" s="6">
        <f t="shared" si="0"/>
        <v>73814.973880295511</v>
      </c>
      <c r="D10" s="6">
        <f t="shared" si="1"/>
        <v>50516.231332722346</v>
      </c>
      <c r="E10" s="6">
        <f t="shared" si="2"/>
        <v>124331.20521301785</v>
      </c>
    </row>
    <row r="11" spans="2:9" x14ac:dyDescent="0.4">
      <c r="B11" s="4">
        <v>8</v>
      </c>
      <c r="C11" s="6">
        <f t="shared" si="0"/>
        <v>73945.99545893303</v>
      </c>
      <c r="D11" s="6">
        <f t="shared" si="1"/>
        <v>50385.209754084819</v>
      </c>
      <c r="E11" s="6">
        <f t="shared" si="2"/>
        <v>124331.20521301785</v>
      </c>
    </row>
    <row r="12" spans="2:9" x14ac:dyDescent="0.4">
      <c r="B12" s="4">
        <v>9</v>
      </c>
      <c r="C12" s="6">
        <f t="shared" si="0"/>
        <v>74077.24960087263</v>
      </c>
      <c r="D12" s="6">
        <f t="shared" si="1"/>
        <v>50253.955612145211</v>
      </c>
      <c r="E12" s="6">
        <f t="shared" si="2"/>
        <v>124331.20521301785</v>
      </c>
    </row>
    <row r="13" spans="2:9" x14ac:dyDescent="0.4">
      <c r="B13" s="4">
        <v>10</v>
      </c>
      <c r="C13" s="6">
        <f t="shared" si="0"/>
        <v>74208.736718914195</v>
      </c>
      <c r="D13" s="6">
        <f t="shared" si="1"/>
        <v>50122.468494103661</v>
      </c>
      <c r="E13" s="6">
        <f t="shared" si="2"/>
        <v>124331.20521301785</v>
      </c>
    </row>
    <row r="14" spans="2:9" x14ac:dyDescent="0.4">
      <c r="B14" s="4">
        <v>11</v>
      </c>
      <c r="C14" s="6">
        <f t="shared" si="0"/>
        <v>74340.457226590253</v>
      </c>
      <c r="D14" s="6">
        <f t="shared" si="1"/>
        <v>49990.747986427588</v>
      </c>
      <c r="E14" s="6">
        <f t="shared" si="2"/>
        <v>124331.20521301785</v>
      </c>
    </row>
    <row r="15" spans="2:9" x14ac:dyDescent="0.4">
      <c r="B15" s="4">
        <v>12</v>
      </c>
      <c r="C15" s="6">
        <f t="shared" si="0"/>
        <v>74472.411538167449</v>
      </c>
      <c r="D15" s="6">
        <f t="shared" si="1"/>
        <v>49858.793674850393</v>
      </c>
      <c r="E15" s="6">
        <f t="shared" si="2"/>
        <v>124331.20521301785</v>
      </c>
    </row>
    <row r="16" spans="2:9" x14ac:dyDescent="0.4">
      <c r="B16" s="4">
        <v>13</v>
      </c>
      <c r="C16" s="6">
        <f t="shared" si="0"/>
        <v>74604.600068647691</v>
      </c>
      <c r="D16" s="6">
        <f t="shared" si="1"/>
        <v>49726.605144370144</v>
      </c>
      <c r="E16" s="6">
        <f t="shared" si="2"/>
        <v>124331.20521301783</v>
      </c>
    </row>
    <row r="17" spans="2:5" x14ac:dyDescent="0.4">
      <c r="B17" s="4">
        <v>14</v>
      </c>
      <c r="C17" s="6">
        <f t="shared" si="0"/>
        <v>74737.023233769549</v>
      </c>
      <c r="D17" s="6">
        <f t="shared" si="1"/>
        <v>49594.181979248293</v>
      </c>
      <c r="E17" s="6">
        <f t="shared" si="2"/>
        <v>124331.20521301785</v>
      </c>
    </row>
    <row r="18" spans="2:5" x14ac:dyDescent="0.4">
      <c r="B18" s="4">
        <v>15</v>
      </c>
      <c r="C18" s="6">
        <f t="shared" si="0"/>
        <v>74869.681450009477</v>
      </c>
      <c r="D18" s="6">
        <f t="shared" si="1"/>
        <v>49461.523763008357</v>
      </c>
      <c r="E18" s="6">
        <f t="shared" si="2"/>
        <v>124331.20521301783</v>
      </c>
    </row>
    <row r="19" spans="2:5" x14ac:dyDescent="0.4">
      <c r="B19" s="4">
        <v>16</v>
      </c>
      <c r="C19" s="6">
        <f t="shared" si="0"/>
        <v>75002.575134583254</v>
      </c>
      <c r="D19" s="6">
        <f t="shared" si="1"/>
        <v>49328.63007843458</v>
      </c>
      <c r="E19" s="6">
        <f t="shared" si="2"/>
        <v>124331.20521301783</v>
      </c>
    </row>
    <row r="20" spans="2:5" x14ac:dyDescent="0.4">
      <c r="B20" s="4">
        <v>17</v>
      </c>
      <c r="C20" s="6">
        <f t="shared" si="0"/>
        <v>75135.704705447148</v>
      </c>
      <c r="D20" s="6">
        <f t="shared" si="1"/>
        <v>49195.500507570694</v>
      </c>
      <c r="E20" s="6">
        <f t="shared" si="2"/>
        <v>124331.20521301785</v>
      </c>
    </row>
    <row r="21" spans="2:5" x14ac:dyDescent="0.4">
      <c r="B21" s="4">
        <v>18</v>
      </c>
      <c r="C21" s="6">
        <f t="shared" si="0"/>
        <v>75269.070581299296</v>
      </c>
      <c r="D21" s="6">
        <f t="shared" si="1"/>
        <v>49062.134631718531</v>
      </c>
      <c r="E21" s="6">
        <f t="shared" si="2"/>
        <v>124331.20521301782</v>
      </c>
    </row>
    <row r="22" spans="2:5" x14ac:dyDescent="0.4">
      <c r="B22" s="4">
        <v>19</v>
      </c>
      <c r="C22" s="6">
        <f t="shared" si="0"/>
        <v>75402.673181581107</v>
      </c>
      <c r="D22" s="6">
        <f t="shared" si="1"/>
        <v>48928.532031436727</v>
      </c>
      <c r="E22" s="6">
        <f t="shared" si="2"/>
        <v>124331.20521301783</v>
      </c>
    </row>
    <row r="23" spans="2:5" x14ac:dyDescent="0.4">
      <c r="B23" s="4">
        <v>20</v>
      </c>
      <c r="C23" s="6">
        <f t="shared" si="0"/>
        <v>75536.512926478434</v>
      </c>
      <c r="D23" s="6">
        <f t="shared" si="1"/>
        <v>48794.692286539423</v>
      </c>
      <c r="E23" s="6">
        <f t="shared" si="2"/>
        <v>124331.20521301785</v>
      </c>
    </row>
    <row r="24" spans="2:5" x14ac:dyDescent="0.4">
      <c r="B24" s="4">
        <v>21</v>
      </c>
      <c r="C24" s="6">
        <f t="shared" si="0"/>
        <v>75670.590236922915</v>
      </c>
      <c r="D24" s="6">
        <f t="shared" si="1"/>
        <v>48660.614976094927</v>
      </c>
      <c r="E24" s="6">
        <f t="shared" si="2"/>
        <v>124331.20521301785</v>
      </c>
    </row>
    <row r="25" spans="2:5" x14ac:dyDescent="0.4">
      <c r="B25" s="4">
        <v>22</v>
      </c>
      <c r="C25" s="6">
        <f t="shared" si="0"/>
        <v>75804.905534593461</v>
      </c>
      <c r="D25" s="6">
        <f t="shared" si="1"/>
        <v>48526.299678424381</v>
      </c>
      <c r="E25" s="6">
        <f t="shared" si="2"/>
        <v>124331.20521301785</v>
      </c>
    </row>
    <row r="26" spans="2:5" x14ac:dyDescent="0.4">
      <c r="B26" s="4">
        <v>23</v>
      </c>
      <c r="C26" s="6">
        <f t="shared" si="0"/>
        <v>75939.459241917357</v>
      </c>
      <c r="D26" s="6">
        <f t="shared" si="1"/>
        <v>48391.745971100485</v>
      </c>
      <c r="E26" s="6">
        <f t="shared" si="2"/>
        <v>124331.20521301785</v>
      </c>
    </row>
    <row r="27" spans="2:5" x14ac:dyDescent="0.4">
      <c r="B27" s="4">
        <v>24</v>
      </c>
      <c r="C27" s="6">
        <f t="shared" si="0"/>
        <v>76074.251782071777</v>
      </c>
      <c r="D27" s="6">
        <f t="shared" si="1"/>
        <v>48256.953430946072</v>
      </c>
      <c r="E27" s="6">
        <f t="shared" si="2"/>
        <v>124331.20521301785</v>
      </c>
    </row>
    <row r="28" spans="2:5" x14ac:dyDescent="0.4">
      <c r="B28" s="4">
        <v>25</v>
      </c>
      <c r="C28" s="6">
        <f t="shared" si="0"/>
        <v>76209.283578984934</v>
      </c>
      <c r="D28" s="6">
        <f t="shared" si="1"/>
        <v>48121.921634032893</v>
      </c>
      <c r="E28" s="6">
        <f t="shared" si="2"/>
        <v>124331.20521301782</v>
      </c>
    </row>
    <row r="29" spans="2:5" x14ac:dyDescent="0.4">
      <c r="B29" s="4">
        <v>26</v>
      </c>
      <c r="C29" s="6">
        <f t="shared" si="0"/>
        <v>76344.555057337639</v>
      </c>
      <c r="D29" s="6">
        <f t="shared" si="1"/>
        <v>47986.650155680203</v>
      </c>
      <c r="E29" s="6">
        <f t="shared" si="2"/>
        <v>124331.20521301785</v>
      </c>
    </row>
    <row r="30" spans="2:5" x14ac:dyDescent="0.4">
      <c r="B30" s="4">
        <v>27</v>
      </c>
      <c r="C30" s="6">
        <f t="shared" si="0"/>
        <v>76480.066642564416</v>
      </c>
      <c r="D30" s="6">
        <f t="shared" si="1"/>
        <v>47851.138570453433</v>
      </c>
      <c r="E30" s="6">
        <f t="shared" si="2"/>
        <v>124331.20521301785</v>
      </c>
    </row>
    <row r="31" spans="2:5" x14ac:dyDescent="0.4">
      <c r="B31" s="4">
        <v>28</v>
      </c>
      <c r="C31" s="6">
        <f t="shared" si="0"/>
        <v>76615.818760854963</v>
      </c>
      <c r="D31" s="6">
        <f t="shared" si="1"/>
        <v>47715.386452162878</v>
      </c>
      <c r="E31" s="6">
        <f t="shared" si="2"/>
        <v>124331.20521301785</v>
      </c>
    </row>
    <row r="32" spans="2:5" x14ac:dyDescent="0.4">
      <c r="B32" s="4">
        <v>29</v>
      </c>
      <c r="C32" s="6">
        <f t="shared" si="0"/>
        <v>76751.811839155474</v>
      </c>
      <c r="D32" s="6">
        <f t="shared" si="1"/>
        <v>47579.393373862353</v>
      </c>
      <c r="E32" s="6">
        <f t="shared" si="2"/>
        <v>124331.20521301782</v>
      </c>
    </row>
    <row r="33" spans="2:5" x14ac:dyDescent="0.4">
      <c r="B33" s="4">
        <v>30</v>
      </c>
      <c r="C33" s="6">
        <f t="shared" si="0"/>
        <v>76888.046305169992</v>
      </c>
      <c r="D33" s="6">
        <f t="shared" si="1"/>
        <v>47443.158907847857</v>
      </c>
      <c r="E33" s="6">
        <f t="shared" si="2"/>
        <v>124331.20521301785</v>
      </c>
    </row>
    <row r="34" spans="2:5" x14ac:dyDescent="0.4">
      <c r="B34" s="4">
        <v>31</v>
      </c>
      <c r="C34" s="6">
        <f t="shared" si="0"/>
        <v>77024.522587361673</v>
      </c>
      <c r="D34" s="6">
        <f t="shared" si="1"/>
        <v>47306.682625656176</v>
      </c>
      <c r="E34" s="6">
        <f t="shared" si="2"/>
        <v>124331.20521301785</v>
      </c>
    </row>
    <row r="35" spans="2:5" x14ac:dyDescent="0.4">
      <c r="B35" s="4">
        <v>32</v>
      </c>
      <c r="C35" s="6">
        <f t="shared" si="0"/>
        <v>77161.241114954231</v>
      </c>
      <c r="D35" s="6">
        <f t="shared" si="1"/>
        <v>47169.96409806361</v>
      </c>
      <c r="E35" s="6">
        <f t="shared" si="2"/>
        <v>124331.20521301785</v>
      </c>
    </row>
    <row r="36" spans="2:5" x14ac:dyDescent="0.4">
      <c r="B36" s="4">
        <v>33</v>
      </c>
      <c r="C36" s="6">
        <f t="shared" si="0"/>
        <v>77298.202317933261</v>
      </c>
      <c r="D36" s="6">
        <f t="shared" si="1"/>
        <v>47033.002895084566</v>
      </c>
      <c r="E36" s="6">
        <f t="shared" si="2"/>
        <v>124331.20521301782</v>
      </c>
    </row>
    <row r="37" spans="2:5" x14ac:dyDescent="0.4">
      <c r="B37" s="4">
        <v>34</v>
      </c>
      <c r="C37" s="6">
        <f t="shared" si="0"/>
        <v>77435.406627047603</v>
      </c>
      <c r="D37" s="6">
        <f t="shared" si="1"/>
        <v>46895.798585970231</v>
      </c>
      <c r="E37" s="6">
        <f t="shared" si="2"/>
        <v>124331.20521301783</v>
      </c>
    </row>
    <row r="38" spans="2:5" x14ac:dyDescent="0.4">
      <c r="B38" s="4">
        <v>35</v>
      </c>
      <c r="C38" s="6">
        <f t="shared" si="0"/>
        <v>77572.854473810628</v>
      </c>
      <c r="D38" s="6">
        <f t="shared" si="1"/>
        <v>46758.350739207221</v>
      </c>
      <c r="E38" s="6">
        <f t="shared" si="2"/>
        <v>124331.20521301785</v>
      </c>
    </row>
    <row r="39" spans="2:5" x14ac:dyDescent="0.4">
      <c r="B39" s="4">
        <v>36</v>
      </c>
      <c r="C39" s="6">
        <f t="shared" si="0"/>
        <v>77710.546290501632</v>
      </c>
      <c r="D39" s="6">
        <f t="shared" si="1"/>
        <v>46620.658922516202</v>
      </c>
      <c r="E39" s="6">
        <f t="shared" si="2"/>
        <v>124331.20521301783</v>
      </c>
    </row>
    <row r="40" spans="2:5" x14ac:dyDescent="0.4">
      <c r="B40" s="4">
        <v>37</v>
      </c>
      <c r="C40" s="6">
        <f t="shared" si="0"/>
        <v>77848.482510167261</v>
      </c>
      <c r="D40" s="6">
        <f t="shared" si="1"/>
        <v>46482.722702850573</v>
      </c>
      <c r="E40" s="6">
        <f t="shared" si="2"/>
        <v>124331.20521301783</v>
      </c>
    </row>
    <row r="41" spans="2:5" x14ac:dyDescent="0.4">
      <c r="B41" s="4">
        <v>38</v>
      </c>
      <c r="C41" s="6">
        <f t="shared" si="0"/>
        <v>77986.66356662281</v>
      </c>
      <c r="D41" s="6">
        <f t="shared" si="1"/>
        <v>46344.541646395031</v>
      </c>
      <c r="E41" s="6">
        <f t="shared" si="2"/>
        <v>124331.20521301785</v>
      </c>
    </row>
    <row r="42" spans="2:5" x14ac:dyDescent="0.4">
      <c r="B42" s="4">
        <v>39</v>
      </c>
      <c r="C42" s="6">
        <f t="shared" si="0"/>
        <v>78125.089894453573</v>
      </c>
      <c r="D42" s="6">
        <f t="shared" si="1"/>
        <v>46206.115318564269</v>
      </c>
      <c r="E42" s="6">
        <f t="shared" si="2"/>
        <v>124331.20521301785</v>
      </c>
    </row>
    <row r="43" spans="2:5" x14ac:dyDescent="0.4">
      <c r="B43" s="4">
        <v>40</v>
      </c>
      <c r="C43" s="6">
        <f t="shared" si="0"/>
        <v>78263.761929016226</v>
      </c>
      <c r="D43" s="6">
        <f t="shared" si="1"/>
        <v>46067.443284001616</v>
      </c>
      <c r="E43" s="6">
        <f t="shared" si="2"/>
        <v>124331.20521301785</v>
      </c>
    </row>
    <row r="44" spans="2:5" x14ac:dyDescent="0.4">
      <c r="B44" s="4">
        <v>41</v>
      </c>
      <c r="C44" s="6">
        <f t="shared" si="0"/>
        <v>78402.680106440224</v>
      </c>
      <c r="D44" s="6">
        <f t="shared" si="1"/>
        <v>45928.52510657761</v>
      </c>
      <c r="E44" s="6">
        <f t="shared" si="2"/>
        <v>124331.20521301783</v>
      </c>
    </row>
    <row r="45" spans="2:5" x14ac:dyDescent="0.4">
      <c r="B45" s="4">
        <v>42</v>
      </c>
      <c r="C45" s="6">
        <f t="shared" si="0"/>
        <v>78541.844863629172</v>
      </c>
      <c r="D45" s="6">
        <f t="shared" si="1"/>
        <v>45789.360349388684</v>
      </c>
      <c r="E45" s="6">
        <f t="shared" si="2"/>
        <v>124331.20521301785</v>
      </c>
    </row>
    <row r="46" spans="2:5" x14ac:dyDescent="0.4">
      <c r="B46" s="4">
        <v>43</v>
      </c>
      <c r="C46" s="6">
        <f t="shared" si="0"/>
        <v>78681.256638262115</v>
      </c>
      <c r="D46" s="6">
        <f t="shared" si="1"/>
        <v>45649.948574755734</v>
      </c>
      <c r="E46" s="6">
        <f t="shared" si="2"/>
        <v>124331.20521301785</v>
      </c>
    </row>
    <row r="47" spans="2:5" x14ac:dyDescent="0.4">
      <c r="B47" s="4">
        <v>44</v>
      </c>
      <c r="C47" s="6">
        <f t="shared" si="0"/>
        <v>78820.915868795026</v>
      </c>
      <c r="D47" s="6">
        <f t="shared" si="1"/>
        <v>45510.289344222823</v>
      </c>
      <c r="E47" s="6">
        <f t="shared" si="2"/>
        <v>124331.20521301785</v>
      </c>
    </row>
    <row r="48" spans="2:5" x14ac:dyDescent="0.4">
      <c r="B48" s="4">
        <v>45</v>
      </c>
      <c r="C48" s="6">
        <f t="shared" si="0"/>
        <v>78960.822994462142</v>
      </c>
      <c r="D48" s="6">
        <f t="shared" si="1"/>
        <v>45370.382218555707</v>
      </c>
      <c r="E48" s="6">
        <f t="shared" si="2"/>
        <v>124331.20521301785</v>
      </c>
    </row>
    <row r="49" spans="2:5" x14ac:dyDescent="0.4">
      <c r="B49" s="4">
        <v>46</v>
      </c>
      <c r="C49" s="6">
        <f t="shared" si="0"/>
        <v>79100.978455277291</v>
      </c>
      <c r="D49" s="6">
        <f t="shared" si="1"/>
        <v>45230.226757740536</v>
      </c>
      <c r="E49" s="6">
        <f t="shared" si="2"/>
        <v>124331.20521301782</v>
      </c>
    </row>
    <row r="50" spans="2:5" x14ac:dyDescent="0.4">
      <c r="B50" s="4">
        <v>47</v>
      </c>
      <c r="C50" s="6">
        <f t="shared" si="0"/>
        <v>79241.382692035419</v>
      </c>
      <c r="D50" s="6">
        <f t="shared" si="1"/>
        <v>45089.822520982423</v>
      </c>
      <c r="E50" s="6">
        <f t="shared" si="2"/>
        <v>124331.20521301785</v>
      </c>
    </row>
    <row r="51" spans="2:5" x14ac:dyDescent="0.4">
      <c r="B51" s="4">
        <v>48</v>
      </c>
      <c r="C51" s="6">
        <f t="shared" si="0"/>
        <v>79382.036146313782</v>
      </c>
      <c r="D51" s="6">
        <f t="shared" si="1"/>
        <v>44949.169066704068</v>
      </c>
      <c r="E51" s="6">
        <f t="shared" si="2"/>
        <v>124331.20521301785</v>
      </c>
    </row>
    <row r="52" spans="2:5" x14ac:dyDescent="0.4">
      <c r="B52" s="4">
        <v>49</v>
      </c>
      <c r="C52" s="6">
        <f t="shared" si="0"/>
        <v>79522.939260473489</v>
      </c>
      <c r="D52" s="6">
        <f t="shared" si="1"/>
        <v>44808.265952544352</v>
      </c>
      <c r="E52" s="6">
        <f t="shared" si="2"/>
        <v>124331.20521301785</v>
      </c>
    </row>
    <row r="53" spans="2:5" x14ac:dyDescent="0.4">
      <c r="B53" s="4">
        <v>50</v>
      </c>
      <c r="C53" s="6">
        <f t="shared" si="0"/>
        <v>79664.09247766083</v>
      </c>
      <c r="D53" s="6">
        <f t="shared" si="1"/>
        <v>44667.112735357005</v>
      </c>
      <c r="E53" s="6">
        <f t="shared" si="2"/>
        <v>124331.20521301783</v>
      </c>
    </row>
    <row r="54" spans="2:5" x14ac:dyDescent="0.4">
      <c r="B54" s="4">
        <v>51</v>
      </c>
      <c r="C54" s="6">
        <f t="shared" si="0"/>
        <v>79805.496241808665</v>
      </c>
      <c r="D54" s="6">
        <f t="shared" si="1"/>
        <v>44525.708971209162</v>
      </c>
      <c r="E54" s="6">
        <f t="shared" si="2"/>
        <v>124331.20521301782</v>
      </c>
    </row>
    <row r="55" spans="2:5" x14ac:dyDescent="0.4">
      <c r="B55" s="4">
        <v>52</v>
      </c>
      <c r="C55" s="6">
        <f t="shared" si="0"/>
        <v>79947.150997637873</v>
      </c>
      <c r="D55" s="6">
        <f t="shared" si="1"/>
        <v>44384.054215379954</v>
      </c>
      <c r="E55" s="6">
        <f t="shared" si="2"/>
        <v>124331.20521301782</v>
      </c>
    </row>
    <row r="56" spans="2:5" x14ac:dyDescent="0.4">
      <c r="B56" s="4">
        <v>53</v>
      </c>
      <c r="C56" s="6">
        <f t="shared" si="0"/>
        <v>80089.057190658699</v>
      </c>
      <c r="D56" s="6">
        <f t="shared" si="1"/>
        <v>44242.14802235915</v>
      </c>
      <c r="E56" s="6">
        <f t="shared" si="2"/>
        <v>124331.20521301785</v>
      </c>
    </row>
    <row r="57" spans="2:5" x14ac:dyDescent="0.4">
      <c r="B57" s="4">
        <v>54</v>
      </c>
      <c r="C57" s="6">
        <f t="shared" si="0"/>
        <v>80231.215267172112</v>
      </c>
      <c r="D57" s="6">
        <f t="shared" si="1"/>
        <v>44099.989945845729</v>
      </c>
      <c r="E57" s="6">
        <f t="shared" si="2"/>
        <v>124331.20521301785</v>
      </c>
    </row>
    <row r="58" spans="2:5" x14ac:dyDescent="0.4">
      <c r="B58" s="4">
        <v>55</v>
      </c>
      <c r="C58" s="6">
        <f t="shared" si="0"/>
        <v>80373.62567427133</v>
      </c>
      <c r="D58" s="6">
        <f t="shared" si="1"/>
        <v>43957.579538746504</v>
      </c>
      <c r="E58" s="6">
        <f t="shared" si="2"/>
        <v>124331.20521301783</v>
      </c>
    </row>
    <row r="59" spans="2:5" x14ac:dyDescent="0.4">
      <c r="B59" s="4">
        <v>56</v>
      </c>
      <c r="C59" s="6">
        <f t="shared" si="0"/>
        <v>80516.28885984316</v>
      </c>
      <c r="D59" s="6">
        <f t="shared" si="1"/>
        <v>43814.916353174667</v>
      </c>
      <c r="E59" s="6">
        <f t="shared" si="2"/>
        <v>124331.20521301782</v>
      </c>
    </row>
    <row r="60" spans="2:5" x14ac:dyDescent="0.4">
      <c r="B60" s="4">
        <v>57</v>
      </c>
      <c r="C60" s="6">
        <f t="shared" si="0"/>
        <v>80659.205272569394</v>
      </c>
      <c r="D60" s="6">
        <f t="shared" si="1"/>
        <v>43671.999940448448</v>
      </c>
      <c r="E60" s="6">
        <f t="shared" si="2"/>
        <v>124331.20521301785</v>
      </c>
    </row>
    <row r="61" spans="2:5" x14ac:dyDescent="0.4">
      <c r="B61" s="4">
        <v>58</v>
      </c>
      <c r="C61" s="6">
        <f t="shared" si="0"/>
        <v>80802.375361928192</v>
      </c>
      <c r="D61" s="6">
        <f t="shared" si="1"/>
        <v>43528.829851089642</v>
      </c>
      <c r="E61" s="6">
        <f t="shared" si="2"/>
        <v>124331.20521301783</v>
      </c>
    </row>
    <row r="62" spans="2:5" x14ac:dyDescent="0.4">
      <c r="B62" s="4">
        <v>59</v>
      </c>
      <c r="C62" s="6">
        <f t="shared" si="0"/>
        <v>80945.799578195612</v>
      </c>
      <c r="D62" s="6">
        <f t="shared" si="1"/>
        <v>43385.405634822215</v>
      </c>
      <c r="E62" s="6">
        <f t="shared" si="2"/>
        <v>124331.20521301782</v>
      </c>
    </row>
    <row r="63" spans="2:5" x14ac:dyDescent="0.4">
      <c r="B63" s="4">
        <v>60</v>
      </c>
      <c r="C63" s="6">
        <f t="shared" si="0"/>
        <v>81089.478372446931</v>
      </c>
      <c r="D63" s="6">
        <f t="shared" si="1"/>
        <v>43241.726840570904</v>
      </c>
      <c r="E63" s="6">
        <f t="shared" si="2"/>
        <v>124331.20521301783</v>
      </c>
    </row>
    <row r="64" spans="2:5" x14ac:dyDescent="0.4">
      <c r="B64" s="4">
        <v>61</v>
      </c>
      <c r="C64" s="6">
        <f t="shared" si="0"/>
        <v>81233.412196558027</v>
      </c>
      <c r="D64" s="6">
        <f t="shared" si="1"/>
        <v>43097.793016459815</v>
      </c>
      <c r="E64" s="6">
        <f t="shared" si="2"/>
        <v>124331.20521301785</v>
      </c>
    </row>
    <row r="65" spans="2:5" x14ac:dyDescent="0.4">
      <c r="B65" s="4">
        <v>62</v>
      </c>
      <c r="C65" s="6">
        <f t="shared" si="0"/>
        <v>81377.601503206912</v>
      </c>
      <c r="D65" s="6">
        <f t="shared" si="1"/>
        <v>42953.603709810923</v>
      </c>
      <c r="E65" s="6">
        <f t="shared" si="2"/>
        <v>124331.20521301783</v>
      </c>
    </row>
    <row r="66" spans="2:5" x14ac:dyDescent="0.4">
      <c r="B66" s="4">
        <v>63</v>
      </c>
      <c r="C66" s="6">
        <f t="shared" si="0"/>
        <v>81522.046745875108</v>
      </c>
      <c r="D66" s="6">
        <f t="shared" si="1"/>
        <v>42809.158467142734</v>
      </c>
      <c r="E66" s="6">
        <f t="shared" si="2"/>
        <v>124331.20521301785</v>
      </c>
    </row>
    <row r="67" spans="2:5" x14ac:dyDescent="0.4">
      <c r="B67" s="4">
        <v>64</v>
      </c>
      <c r="C67" s="6">
        <f t="shared" si="0"/>
        <v>81666.748378849035</v>
      </c>
      <c r="D67" s="6">
        <f t="shared" si="1"/>
        <v>42664.456834168806</v>
      </c>
      <c r="E67" s="6">
        <f t="shared" si="2"/>
        <v>124331.20521301785</v>
      </c>
    </row>
    <row r="68" spans="2:5" x14ac:dyDescent="0.4">
      <c r="B68" s="4">
        <v>65</v>
      </c>
      <c r="C68" s="6">
        <f t="shared" si="0"/>
        <v>81811.706857221478</v>
      </c>
      <c r="D68" s="6">
        <f t="shared" si="1"/>
        <v>42519.49835579635</v>
      </c>
      <c r="E68" s="6">
        <f t="shared" si="2"/>
        <v>124331.20521301782</v>
      </c>
    </row>
    <row r="69" spans="2:5" x14ac:dyDescent="0.4">
      <c r="B69" s="4">
        <v>66</v>
      </c>
      <c r="C69" s="6">
        <f t="shared" ref="C69:C132" si="3">-PPMT($H$4/12,$B69,$H$5*12,$H$3,0,0)</f>
        <v>81956.922636893054</v>
      </c>
      <c r="D69" s="6">
        <f t="shared" ref="D69:D132" si="4">-IPMT($H$4/12,$B69,$H$5*12,$H$3,0,0)</f>
        <v>42374.28257612478</v>
      </c>
      <c r="E69" s="6">
        <f t="shared" ref="E69:E132" si="5">C69+D69</f>
        <v>124331.20521301783</v>
      </c>
    </row>
    <row r="70" spans="2:5" x14ac:dyDescent="0.4">
      <c r="B70" s="4">
        <v>67</v>
      </c>
      <c r="C70" s="6">
        <f t="shared" si="3"/>
        <v>82102.396174573529</v>
      </c>
      <c r="D70" s="6">
        <f t="shared" si="4"/>
        <v>42228.809038444291</v>
      </c>
      <c r="E70" s="6">
        <f t="shared" si="5"/>
        <v>124331.20521301782</v>
      </c>
    </row>
    <row r="71" spans="2:5" x14ac:dyDescent="0.4">
      <c r="B71" s="4">
        <v>68</v>
      </c>
      <c r="C71" s="6">
        <f t="shared" si="3"/>
        <v>82248.127927783411</v>
      </c>
      <c r="D71" s="6">
        <f t="shared" si="4"/>
        <v>42083.077285234431</v>
      </c>
      <c r="E71" s="6">
        <f t="shared" si="5"/>
        <v>124331.20521301785</v>
      </c>
    </row>
    <row r="72" spans="2:5" x14ac:dyDescent="0.4">
      <c r="B72" s="4">
        <v>69</v>
      </c>
      <c r="C72" s="6">
        <f t="shared" si="3"/>
        <v>82394.118354855222</v>
      </c>
      <c r="D72" s="6">
        <f t="shared" si="4"/>
        <v>41937.086858162613</v>
      </c>
      <c r="E72" s="6">
        <f t="shared" si="5"/>
        <v>124331.20521301783</v>
      </c>
    </row>
    <row r="73" spans="2:5" x14ac:dyDescent="0.4">
      <c r="B73" s="4">
        <v>70</v>
      </c>
      <c r="C73" s="6">
        <f t="shared" si="3"/>
        <v>82540.367914935079</v>
      </c>
      <c r="D73" s="6">
        <f t="shared" si="4"/>
        <v>41790.837298082748</v>
      </c>
      <c r="E73" s="6">
        <f t="shared" si="5"/>
        <v>124331.20521301782</v>
      </c>
    </row>
    <row r="74" spans="2:5" x14ac:dyDescent="0.4">
      <c r="B74" s="4">
        <v>71</v>
      </c>
      <c r="C74" s="6">
        <f t="shared" si="3"/>
        <v>82686.877067984096</v>
      </c>
      <c r="D74" s="6">
        <f t="shared" si="4"/>
        <v>41644.328145033731</v>
      </c>
      <c r="E74" s="6">
        <f t="shared" si="5"/>
        <v>124331.20521301782</v>
      </c>
    </row>
    <row r="75" spans="2:5" x14ac:dyDescent="0.4">
      <c r="B75" s="4">
        <v>72</v>
      </c>
      <c r="C75" s="6">
        <f t="shared" si="3"/>
        <v>82833.646274779778</v>
      </c>
      <c r="D75" s="6">
        <f t="shared" si="4"/>
        <v>41497.558938238064</v>
      </c>
      <c r="E75" s="6">
        <f t="shared" si="5"/>
        <v>124331.20521301785</v>
      </c>
    </row>
    <row r="76" spans="2:5" x14ac:dyDescent="0.4">
      <c r="B76" s="4">
        <v>73</v>
      </c>
      <c r="C76" s="6">
        <f t="shared" si="3"/>
        <v>82980.675996917504</v>
      </c>
      <c r="D76" s="6">
        <f t="shared" si="4"/>
        <v>41350.529216100338</v>
      </c>
      <c r="E76" s="6">
        <f t="shared" si="5"/>
        <v>124331.20521301785</v>
      </c>
    </row>
    <row r="77" spans="2:5" x14ac:dyDescent="0.4">
      <c r="B77" s="4">
        <v>74</v>
      </c>
      <c r="C77" s="6">
        <f t="shared" si="3"/>
        <v>83127.966696812044</v>
      </c>
      <c r="D77" s="6">
        <f t="shared" si="4"/>
        <v>41203.238516205805</v>
      </c>
      <c r="E77" s="6">
        <f t="shared" si="5"/>
        <v>124331.20521301785</v>
      </c>
    </row>
    <row r="78" spans="2:5" x14ac:dyDescent="0.4">
      <c r="B78" s="4">
        <v>75</v>
      </c>
      <c r="C78" s="6">
        <f t="shared" si="3"/>
        <v>83275.518837698881</v>
      </c>
      <c r="D78" s="6">
        <f t="shared" si="4"/>
        <v>41055.686375318968</v>
      </c>
      <c r="E78" s="6">
        <f t="shared" si="5"/>
        <v>124331.20521301785</v>
      </c>
    </row>
    <row r="79" spans="2:5" x14ac:dyDescent="0.4">
      <c r="B79" s="4">
        <v>76</v>
      </c>
      <c r="C79" s="6">
        <f t="shared" si="3"/>
        <v>83423.332883635783</v>
      </c>
      <c r="D79" s="6">
        <f t="shared" si="4"/>
        <v>40907.872329382044</v>
      </c>
      <c r="E79" s="6">
        <f t="shared" si="5"/>
        <v>124331.20521301782</v>
      </c>
    </row>
    <row r="80" spans="2:5" x14ac:dyDescent="0.4">
      <c r="B80" s="4">
        <v>77</v>
      </c>
      <c r="C80" s="6">
        <f t="shared" si="3"/>
        <v>83571.409299504245</v>
      </c>
      <c r="D80" s="6">
        <f t="shared" si="4"/>
        <v>40759.79591351359</v>
      </c>
      <c r="E80" s="6">
        <f t="shared" si="5"/>
        <v>124331.20521301783</v>
      </c>
    </row>
    <row r="81" spans="2:5" x14ac:dyDescent="0.4">
      <c r="B81" s="4">
        <v>78</v>
      </c>
      <c r="C81" s="6">
        <f t="shared" si="3"/>
        <v>83719.748551010867</v>
      </c>
      <c r="D81" s="6">
        <f t="shared" si="4"/>
        <v>40611.456662006975</v>
      </c>
      <c r="E81" s="6">
        <f t="shared" si="5"/>
        <v>124331.20521301785</v>
      </c>
    </row>
    <row r="82" spans="2:5" x14ac:dyDescent="0.4">
      <c r="B82" s="4">
        <v>79</v>
      </c>
      <c r="C82" s="6">
        <f t="shared" si="3"/>
        <v>83868.351104688903</v>
      </c>
      <c r="D82" s="6">
        <f t="shared" si="4"/>
        <v>40462.854108328924</v>
      </c>
      <c r="E82" s="6">
        <f t="shared" si="5"/>
        <v>124331.20521301782</v>
      </c>
    </row>
    <row r="83" spans="2:5" x14ac:dyDescent="0.4">
      <c r="B83" s="4">
        <v>80</v>
      </c>
      <c r="C83" s="6">
        <f t="shared" si="3"/>
        <v>84017.217427899726</v>
      </c>
      <c r="D83" s="6">
        <f t="shared" si="4"/>
        <v>40313.987785118108</v>
      </c>
      <c r="E83" s="6">
        <f t="shared" si="5"/>
        <v>124331.20521301783</v>
      </c>
    </row>
    <row r="84" spans="2:5" x14ac:dyDescent="0.4">
      <c r="B84" s="4">
        <v>81</v>
      </c>
      <c r="C84" s="6">
        <f t="shared" si="3"/>
        <v>84166.347988834241</v>
      </c>
      <c r="D84" s="6">
        <f t="shared" si="4"/>
        <v>40164.857224183579</v>
      </c>
      <c r="E84" s="6">
        <f t="shared" si="5"/>
        <v>124331.20521301782</v>
      </c>
    </row>
    <row r="85" spans="2:5" x14ac:dyDescent="0.4">
      <c r="B85" s="4">
        <v>82</v>
      </c>
      <c r="C85" s="6">
        <f t="shared" si="3"/>
        <v>84315.743256514426</v>
      </c>
      <c r="D85" s="6">
        <f t="shared" si="4"/>
        <v>40015.461956503401</v>
      </c>
      <c r="E85" s="6">
        <f t="shared" si="5"/>
        <v>124331.20521301782</v>
      </c>
    </row>
    <row r="86" spans="2:5" x14ac:dyDescent="0.4">
      <c r="B86" s="4">
        <v>83</v>
      </c>
      <c r="C86" s="6">
        <f t="shared" si="3"/>
        <v>84465.403700794748</v>
      </c>
      <c r="D86" s="6">
        <f t="shared" si="4"/>
        <v>39865.801512223094</v>
      </c>
      <c r="E86" s="6">
        <f t="shared" si="5"/>
        <v>124331.20521301785</v>
      </c>
    </row>
    <row r="87" spans="2:5" x14ac:dyDescent="0.4">
      <c r="B87" s="4">
        <v>84</v>
      </c>
      <c r="C87" s="6">
        <f t="shared" si="3"/>
        <v>84615.329792363656</v>
      </c>
      <c r="D87" s="6">
        <f t="shared" si="4"/>
        <v>39715.875420654178</v>
      </c>
      <c r="E87" s="6">
        <f t="shared" si="5"/>
        <v>124331.20521301783</v>
      </c>
    </row>
    <row r="88" spans="2:5" x14ac:dyDescent="0.4">
      <c r="B88" s="4">
        <v>85</v>
      </c>
      <c r="C88" s="6">
        <f t="shared" si="3"/>
        <v>84765.5220027451</v>
      </c>
      <c r="D88" s="6">
        <f t="shared" si="4"/>
        <v>39565.683210272728</v>
      </c>
      <c r="E88" s="6">
        <f t="shared" si="5"/>
        <v>124331.20521301782</v>
      </c>
    </row>
    <row r="89" spans="2:5" x14ac:dyDescent="0.4">
      <c r="B89" s="4">
        <v>86</v>
      </c>
      <c r="C89" s="6">
        <f t="shared" si="3"/>
        <v>84915.980804299965</v>
      </c>
      <c r="D89" s="6">
        <f t="shared" si="4"/>
        <v>39415.224408717855</v>
      </c>
      <c r="E89" s="6">
        <f t="shared" si="5"/>
        <v>124331.20521301782</v>
      </c>
    </row>
    <row r="90" spans="2:5" x14ac:dyDescent="0.4">
      <c r="B90" s="4">
        <v>87</v>
      </c>
      <c r="C90" s="6">
        <f t="shared" si="3"/>
        <v>85066.706670227621</v>
      </c>
      <c r="D90" s="6">
        <f t="shared" si="4"/>
        <v>39264.498542790228</v>
      </c>
      <c r="E90" s="6">
        <f t="shared" si="5"/>
        <v>124331.20521301785</v>
      </c>
    </row>
    <row r="91" spans="2:5" x14ac:dyDescent="0.4">
      <c r="B91" s="4">
        <v>88</v>
      </c>
      <c r="C91" s="6">
        <f t="shared" si="3"/>
        <v>85217.70007456727</v>
      </c>
      <c r="D91" s="6">
        <f t="shared" si="4"/>
        <v>39113.505138450571</v>
      </c>
      <c r="E91" s="6">
        <f t="shared" si="5"/>
        <v>124331.20521301785</v>
      </c>
    </row>
    <row r="92" spans="2:5" x14ac:dyDescent="0.4">
      <c r="B92" s="4">
        <v>89</v>
      </c>
      <c r="C92" s="6">
        <f t="shared" si="3"/>
        <v>85368.961492199625</v>
      </c>
      <c r="D92" s="6">
        <f t="shared" si="4"/>
        <v>38962.243720818216</v>
      </c>
      <c r="E92" s="6">
        <f t="shared" si="5"/>
        <v>124331.20521301785</v>
      </c>
    </row>
    <row r="93" spans="2:5" x14ac:dyDescent="0.4">
      <c r="B93" s="4">
        <v>90</v>
      </c>
      <c r="C93" s="6">
        <f t="shared" si="3"/>
        <v>85520.491398848273</v>
      </c>
      <c r="D93" s="6">
        <f t="shared" si="4"/>
        <v>38810.713814169561</v>
      </c>
      <c r="E93" s="6">
        <f t="shared" si="5"/>
        <v>124331.20521301783</v>
      </c>
    </row>
    <row r="94" spans="2:5" x14ac:dyDescent="0.4">
      <c r="B94" s="4">
        <v>91</v>
      </c>
      <c r="C94" s="6">
        <f t="shared" si="3"/>
        <v>85672.29027108122</v>
      </c>
      <c r="D94" s="6">
        <f t="shared" si="4"/>
        <v>38658.914941936608</v>
      </c>
      <c r="E94" s="6">
        <f t="shared" si="5"/>
        <v>124331.20521301782</v>
      </c>
    </row>
    <row r="95" spans="2:5" x14ac:dyDescent="0.4">
      <c r="B95" s="4">
        <v>92</v>
      </c>
      <c r="C95" s="6">
        <f t="shared" si="3"/>
        <v>85824.358586312403</v>
      </c>
      <c r="D95" s="6">
        <f t="shared" si="4"/>
        <v>38506.846626705439</v>
      </c>
      <c r="E95" s="6">
        <f t="shared" si="5"/>
        <v>124331.20521301785</v>
      </c>
    </row>
    <row r="96" spans="2:5" x14ac:dyDescent="0.4">
      <c r="B96" s="4">
        <v>93</v>
      </c>
      <c r="C96" s="6">
        <f t="shared" si="3"/>
        <v>85976.696822803118</v>
      </c>
      <c r="D96" s="6">
        <f t="shared" si="4"/>
        <v>38354.508390214731</v>
      </c>
      <c r="E96" s="6">
        <f t="shared" si="5"/>
        <v>124331.20521301785</v>
      </c>
    </row>
    <row r="97" spans="2:5" x14ac:dyDescent="0.4">
      <c r="B97" s="4">
        <v>94</v>
      </c>
      <c r="C97" s="6">
        <f t="shared" si="3"/>
        <v>86129.305459663577</v>
      </c>
      <c r="D97" s="6">
        <f t="shared" si="4"/>
        <v>38201.899753354257</v>
      </c>
      <c r="E97" s="6">
        <f t="shared" si="5"/>
        <v>124331.20521301783</v>
      </c>
    </row>
    <row r="98" spans="2:5" x14ac:dyDescent="0.4">
      <c r="B98" s="4">
        <v>95</v>
      </c>
      <c r="C98" s="6">
        <f t="shared" si="3"/>
        <v>86282.184976854478</v>
      </c>
      <c r="D98" s="6">
        <f t="shared" si="4"/>
        <v>38049.020236163356</v>
      </c>
      <c r="E98" s="6">
        <f t="shared" si="5"/>
        <v>124331.20521301783</v>
      </c>
    </row>
    <row r="99" spans="2:5" x14ac:dyDescent="0.4">
      <c r="B99" s="4">
        <v>96</v>
      </c>
      <c r="C99" s="6">
        <f t="shared" si="3"/>
        <v>86435.335855188401</v>
      </c>
      <c r="D99" s="6">
        <f t="shared" si="4"/>
        <v>37895.869357829433</v>
      </c>
      <c r="E99" s="6">
        <f t="shared" si="5"/>
        <v>124331.20521301783</v>
      </c>
    </row>
    <row r="100" spans="2:5" x14ac:dyDescent="0.4">
      <c r="B100" s="4">
        <v>97</v>
      </c>
      <c r="C100" s="6">
        <f t="shared" si="3"/>
        <v>86588.758576331355</v>
      </c>
      <c r="D100" s="6">
        <f t="shared" si="4"/>
        <v>37742.44663668648</v>
      </c>
      <c r="E100" s="6">
        <f t="shared" si="5"/>
        <v>124331.20521301783</v>
      </c>
    </row>
    <row r="101" spans="2:5" x14ac:dyDescent="0.4">
      <c r="B101" s="4">
        <v>98</v>
      </c>
      <c r="C101" s="6">
        <f t="shared" si="3"/>
        <v>86742.453622804358</v>
      </c>
      <c r="D101" s="6">
        <f t="shared" si="4"/>
        <v>37588.751590213491</v>
      </c>
      <c r="E101" s="6">
        <f t="shared" si="5"/>
        <v>124331.20521301785</v>
      </c>
    </row>
    <row r="102" spans="2:5" x14ac:dyDescent="0.4">
      <c r="B102" s="4">
        <v>99</v>
      </c>
      <c r="C102" s="6">
        <f t="shared" si="3"/>
        <v>86896.421477984826</v>
      </c>
      <c r="D102" s="6">
        <f t="shared" si="4"/>
        <v>37434.783735033008</v>
      </c>
      <c r="E102" s="6">
        <f t="shared" si="5"/>
        <v>124331.20521301783</v>
      </c>
    </row>
    <row r="103" spans="2:5" x14ac:dyDescent="0.4">
      <c r="B103" s="4">
        <v>100</v>
      </c>
      <c r="C103" s="6">
        <f t="shared" si="3"/>
        <v>87050.662626108257</v>
      </c>
      <c r="D103" s="6">
        <f t="shared" si="4"/>
        <v>37280.542586909585</v>
      </c>
      <c r="E103" s="6">
        <f t="shared" si="5"/>
        <v>124331.20521301785</v>
      </c>
    </row>
    <row r="104" spans="2:5" x14ac:dyDescent="0.4">
      <c r="B104" s="4">
        <v>101</v>
      </c>
      <c r="C104" s="6">
        <f t="shared" si="3"/>
        <v>87205.177552269597</v>
      </c>
      <c r="D104" s="6">
        <f t="shared" si="4"/>
        <v>37126.027660748252</v>
      </c>
      <c r="E104" s="6">
        <f t="shared" si="5"/>
        <v>124331.20521301785</v>
      </c>
    </row>
    <row r="105" spans="2:5" x14ac:dyDescent="0.4">
      <c r="B105" s="4">
        <v>102</v>
      </c>
      <c r="C105" s="6">
        <f t="shared" si="3"/>
        <v>87359.966742424876</v>
      </c>
      <c r="D105" s="6">
        <f t="shared" si="4"/>
        <v>36971.238470592973</v>
      </c>
      <c r="E105" s="6">
        <f t="shared" si="5"/>
        <v>124331.20521301785</v>
      </c>
    </row>
    <row r="106" spans="2:5" x14ac:dyDescent="0.4">
      <c r="B106" s="4">
        <v>103</v>
      </c>
      <c r="C106" s="6">
        <f t="shared" si="3"/>
        <v>87515.030683392659</v>
      </c>
      <c r="D106" s="6">
        <f t="shared" si="4"/>
        <v>36816.174529625161</v>
      </c>
      <c r="E106" s="6">
        <f t="shared" si="5"/>
        <v>124331.20521301782</v>
      </c>
    </row>
    <row r="107" spans="2:5" x14ac:dyDescent="0.4">
      <c r="B107" s="4">
        <v>104</v>
      </c>
      <c r="C107" s="6">
        <f t="shared" si="3"/>
        <v>87670.369862855689</v>
      </c>
      <c r="D107" s="6">
        <f t="shared" si="4"/>
        <v>36660.835350162139</v>
      </c>
      <c r="E107" s="6">
        <f t="shared" si="5"/>
        <v>124331.20521301782</v>
      </c>
    </row>
    <row r="108" spans="2:5" x14ac:dyDescent="0.4">
      <c r="B108" s="4">
        <v>105</v>
      </c>
      <c r="C108" s="6">
        <f t="shared" si="3"/>
        <v>87825.984769362258</v>
      </c>
      <c r="D108" s="6">
        <f t="shared" si="4"/>
        <v>36505.220443655577</v>
      </c>
      <c r="E108" s="6">
        <f t="shared" si="5"/>
        <v>124331.20521301783</v>
      </c>
    </row>
    <row r="109" spans="2:5" x14ac:dyDescent="0.4">
      <c r="B109" s="4">
        <v>106</v>
      </c>
      <c r="C109" s="6">
        <f t="shared" si="3"/>
        <v>87981.875892327895</v>
      </c>
      <c r="D109" s="6">
        <f t="shared" si="4"/>
        <v>36349.329320689954</v>
      </c>
      <c r="E109" s="6">
        <f t="shared" si="5"/>
        <v>124331.20521301785</v>
      </c>
    </row>
    <row r="110" spans="2:5" x14ac:dyDescent="0.4">
      <c r="B110" s="4">
        <v>107</v>
      </c>
      <c r="C110" s="6">
        <f t="shared" si="3"/>
        <v>88138.04372203676</v>
      </c>
      <c r="D110" s="6">
        <f t="shared" si="4"/>
        <v>36193.161490981074</v>
      </c>
      <c r="E110" s="6">
        <f t="shared" si="5"/>
        <v>124331.20521301783</v>
      </c>
    </row>
    <row r="111" spans="2:5" x14ac:dyDescent="0.4">
      <c r="B111" s="4">
        <v>108</v>
      </c>
      <c r="C111" s="6">
        <f t="shared" si="3"/>
        <v>88294.48874964338</v>
      </c>
      <c r="D111" s="6">
        <f t="shared" si="4"/>
        <v>36036.716463374461</v>
      </c>
      <c r="E111" s="6">
        <f t="shared" si="5"/>
        <v>124331.20521301785</v>
      </c>
    </row>
    <row r="112" spans="2:5" x14ac:dyDescent="0.4">
      <c r="B112" s="4">
        <v>109</v>
      </c>
      <c r="C112" s="6">
        <f t="shared" si="3"/>
        <v>88451.211467173984</v>
      </c>
      <c r="D112" s="6">
        <f t="shared" si="4"/>
        <v>35879.993745843836</v>
      </c>
      <c r="E112" s="6">
        <f t="shared" si="5"/>
        <v>124331.20521301782</v>
      </c>
    </row>
    <row r="113" spans="2:5" x14ac:dyDescent="0.4">
      <c r="B113" s="4">
        <v>110</v>
      </c>
      <c r="C113" s="6">
        <f t="shared" si="3"/>
        <v>88608.212367528235</v>
      </c>
      <c r="D113" s="6">
        <f t="shared" si="4"/>
        <v>35722.992845489614</v>
      </c>
      <c r="E113" s="6">
        <f t="shared" si="5"/>
        <v>124331.20521301785</v>
      </c>
    </row>
    <row r="114" spans="2:5" x14ac:dyDescent="0.4">
      <c r="B114" s="4">
        <v>111</v>
      </c>
      <c r="C114" s="6">
        <f t="shared" si="3"/>
        <v>88765.491944480586</v>
      </c>
      <c r="D114" s="6">
        <f t="shared" si="4"/>
        <v>35565.713268537249</v>
      </c>
      <c r="E114" s="6">
        <f t="shared" si="5"/>
        <v>124331.20521301783</v>
      </c>
    </row>
    <row r="115" spans="2:5" x14ac:dyDescent="0.4">
      <c r="B115" s="4">
        <v>112</v>
      </c>
      <c r="C115" s="6">
        <f t="shared" si="3"/>
        <v>88923.050692682038</v>
      </c>
      <c r="D115" s="6">
        <f t="shared" si="4"/>
        <v>35408.154520335796</v>
      </c>
      <c r="E115" s="6">
        <f t="shared" si="5"/>
        <v>124331.20521301783</v>
      </c>
    </row>
    <row r="116" spans="2:5" x14ac:dyDescent="0.4">
      <c r="B116" s="4">
        <v>113</v>
      </c>
      <c r="C116" s="6">
        <f t="shared" si="3"/>
        <v>89080.88910766154</v>
      </c>
      <c r="D116" s="6">
        <f t="shared" si="4"/>
        <v>35250.316105356287</v>
      </c>
      <c r="E116" s="6">
        <f t="shared" si="5"/>
        <v>124331.20521301782</v>
      </c>
    </row>
    <row r="117" spans="2:5" x14ac:dyDescent="0.4">
      <c r="B117" s="4">
        <v>114</v>
      </c>
      <c r="C117" s="6">
        <f t="shared" si="3"/>
        <v>89239.007685827659</v>
      </c>
      <c r="D117" s="6">
        <f t="shared" si="4"/>
        <v>35092.197527190183</v>
      </c>
      <c r="E117" s="6">
        <f t="shared" si="5"/>
        <v>124331.20521301785</v>
      </c>
    </row>
    <row r="118" spans="2:5" x14ac:dyDescent="0.4">
      <c r="B118" s="4">
        <v>115</v>
      </c>
      <c r="C118" s="6">
        <f t="shared" si="3"/>
        <v>89397.406924469993</v>
      </c>
      <c r="D118" s="6">
        <f t="shared" si="4"/>
        <v>34933.798288547841</v>
      </c>
      <c r="E118" s="6">
        <f t="shared" si="5"/>
        <v>124331.20521301783</v>
      </c>
    </row>
    <row r="119" spans="2:5" x14ac:dyDescent="0.4">
      <c r="B119" s="4">
        <v>116</v>
      </c>
      <c r="C119" s="6">
        <f t="shared" si="3"/>
        <v>89556.087321760933</v>
      </c>
      <c r="D119" s="6">
        <f t="shared" si="4"/>
        <v>34775.117891256908</v>
      </c>
      <c r="E119" s="6">
        <f t="shared" si="5"/>
        <v>124331.20521301785</v>
      </c>
    </row>
    <row r="120" spans="2:5" x14ac:dyDescent="0.4">
      <c r="B120" s="4">
        <v>117</v>
      </c>
      <c r="C120" s="6">
        <f t="shared" si="3"/>
        <v>89715.049376757059</v>
      </c>
      <c r="D120" s="6">
        <f t="shared" si="4"/>
        <v>34616.155836260776</v>
      </c>
      <c r="E120" s="6">
        <f t="shared" si="5"/>
        <v>124331.20521301783</v>
      </c>
    </row>
    <row r="121" spans="2:5" x14ac:dyDescent="0.4">
      <c r="B121" s="4">
        <v>118</v>
      </c>
      <c r="C121" s="6">
        <f t="shared" si="3"/>
        <v>89874.293589400811</v>
      </c>
      <c r="D121" s="6">
        <f t="shared" si="4"/>
        <v>34456.91162361703</v>
      </c>
      <c r="E121" s="6">
        <f t="shared" si="5"/>
        <v>124331.20521301785</v>
      </c>
    </row>
    <row r="122" spans="2:5" x14ac:dyDescent="0.4">
      <c r="B122" s="4">
        <v>119</v>
      </c>
      <c r="C122" s="6">
        <f t="shared" si="3"/>
        <v>90033.820460521994</v>
      </c>
      <c r="D122" s="6">
        <f t="shared" si="4"/>
        <v>34297.384752495847</v>
      </c>
      <c r="E122" s="6">
        <f t="shared" si="5"/>
        <v>124331.20521301785</v>
      </c>
    </row>
    <row r="123" spans="2:5" x14ac:dyDescent="0.4">
      <c r="B123" s="4">
        <v>120</v>
      </c>
      <c r="C123" s="6">
        <f t="shared" si="3"/>
        <v>90193.630491839431</v>
      </c>
      <c r="D123" s="6">
        <f t="shared" si="4"/>
        <v>34137.574721178411</v>
      </c>
      <c r="E123" s="6">
        <f t="shared" si="5"/>
        <v>124331.20521301785</v>
      </c>
    </row>
    <row r="124" spans="2:5" x14ac:dyDescent="0.4">
      <c r="B124" s="4">
        <v>121</v>
      </c>
      <c r="C124" s="6">
        <f t="shared" si="3"/>
        <v>90353.724185962434</v>
      </c>
      <c r="D124" s="6">
        <f t="shared" si="4"/>
        <v>33977.481027055408</v>
      </c>
      <c r="E124" s="6">
        <f t="shared" si="5"/>
        <v>124331.20521301785</v>
      </c>
    </row>
    <row r="125" spans="2:5" x14ac:dyDescent="0.4">
      <c r="B125" s="4">
        <v>122</v>
      </c>
      <c r="C125" s="6">
        <f t="shared" si="3"/>
        <v>90514.102046392509</v>
      </c>
      <c r="D125" s="6">
        <f t="shared" si="4"/>
        <v>33817.103166625326</v>
      </c>
      <c r="E125" s="6">
        <f t="shared" si="5"/>
        <v>124331.20521301783</v>
      </c>
    </row>
    <row r="126" spans="2:5" x14ac:dyDescent="0.4">
      <c r="B126" s="4">
        <v>123</v>
      </c>
      <c r="C126" s="6">
        <f t="shared" si="3"/>
        <v>90674.764577524867</v>
      </c>
      <c r="D126" s="6">
        <f t="shared" si="4"/>
        <v>33656.440635492974</v>
      </c>
      <c r="E126" s="6">
        <f t="shared" si="5"/>
        <v>124331.20521301785</v>
      </c>
    </row>
    <row r="127" spans="2:5" x14ac:dyDescent="0.4">
      <c r="B127" s="4">
        <v>124</v>
      </c>
      <c r="C127" s="6">
        <f t="shared" si="3"/>
        <v>90835.712284649984</v>
      </c>
      <c r="D127" s="6">
        <f t="shared" si="4"/>
        <v>33495.492928367872</v>
      </c>
      <c r="E127" s="6">
        <f t="shared" si="5"/>
        <v>124331.20521301785</v>
      </c>
    </row>
    <row r="128" spans="2:5" x14ac:dyDescent="0.4">
      <c r="B128" s="4">
        <v>125</v>
      </c>
      <c r="C128" s="6">
        <f t="shared" si="3"/>
        <v>90996.945673955226</v>
      </c>
      <c r="D128" s="6">
        <f t="shared" si="4"/>
        <v>33334.259539062616</v>
      </c>
      <c r="E128" s="6">
        <f t="shared" si="5"/>
        <v>124331.20521301785</v>
      </c>
    </row>
    <row r="129" spans="2:5" x14ac:dyDescent="0.4">
      <c r="B129" s="4">
        <v>126</v>
      </c>
      <c r="C129" s="6">
        <f t="shared" si="3"/>
        <v>91158.465252526483</v>
      </c>
      <c r="D129" s="6">
        <f t="shared" si="4"/>
        <v>33172.739960491344</v>
      </c>
      <c r="E129" s="6">
        <f t="shared" si="5"/>
        <v>124331.20521301782</v>
      </c>
    </row>
    <row r="130" spans="2:5" x14ac:dyDescent="0.4">
      <c r="B130" s="4">
        <v>127</v>
      </c>
      <c r="C130" s="6">
        <f t="shared" si="3"/>
        <v>91320.271528349724</v>
      </c>
      <c r="D130" s="6">
        <f t="shared" si="4"/>
        <v>33010.933684668111</v>
      </c>
      <c r="E130" s="6">
        <f t="shared" si="5"/>
        <v>124331.20521301783</v>
      </c>
    </row>
    <row r="131" spans="2:5" x14ac:dyDescent="0.4">
      <c r="B131" s="4">
        <v>128</v>
      </c>
      <c r="C131" s="6">
        <f t="shared" si="3"/>
        <v>91482.36501031254</v>
      </c>
      <c r="D131" s="6">
        <f t="shared" si="4"/>
        <v>32848.840202705287</v>
      </c>
      <c r="E131" s="6">
        <f t="shared" si="5"/>
        <v>124331.20521301782</v>
      </c>
    </row>
    <row r="132" spans="2:5" x14ac:dyDescent="0.4">
      <c r="B132" s="4">
        <v>129</v>
      </c>
      <c r="C132" s="6">
        <f t="shared" si="3"/>
        <v>91644.746208205863</v>
      </c>
      <c r="D132" s="6">
        <f t="shared" si="4"/>
        <v>32686.45900481199</v>
      </c>
      <c r="E132" s="6">
        <f t="shared" si="5"/>
        <v>124331.20521301785</v>
      </c>
    </row>
    <row r="133" spans="2:5" x14ac:dyDescent="0.4">
      <c r="B133" s="4">
        <v>130</v>
      </c>
      <c r="C133" s="6">
        <f t="shared" ref="C133:C196" si="6">-PPMT($H$4/12,$B133,$H$5*12,$H$3,0,0)</f>
        <v>91807.415632725431</v>
      </c>
      <c r="D133" s="6">
        <f t="shared" ref="D133:D196" si="7">-IPMT($H$4/12,$B133,$H$5*12,$H$3,0,0)</f>
        <v>32523.789580292418</v>
      </c>
      <c r="E133" s="6">
        <f t="shared" ref="E133:E196" si="8">C133+D133</f>
        <v>124331.20521301785</v>
      </c>
    </row>
    <row r="134" spans="2:5" x14ac:dyDescent="0.4">
      <c r="B134" s="4">
        <v>131</v>
      </c>
      <c r="C134" s="6">
        <f t="shared" si="6"/>
        <v>91970.373795473497</v>
      </c>
      <c r="D134" s="6">
        <f t="shared" si="7"/>
        <v>32360.831417544334</v>
      </c>
      <c r="E134" s="6">
        <f t="shared" si="8"/>
        <v>124331.20521301783</v>
      </c>
    </row>
    <row r="135" spans="2:5" x14ac:dyDescent="0.4">
      <c r="B135" s="4">
        <v>132</v>
      </c>
      <c r="C135" s="6">
        <f t="shared" si="6"/>
        <v>92133.621208960481</v>
      </c>
      <c r="D135" s="6">
        <f t="shared" si="7"/>
        <v>32197.584004057368</v>
      </c>
      <c r="E135" s="6">
        <f t="shared" si="8"/>
        <v>124331.20521301785</v>
      </c>
    </row>
    <row r="136" spans="2:5" x14ac:dyDescent="0.4">
      <c r="B136" s="4">
        <v>133</v>
      </c>
      <c r="C136" s="6">
        <f t="shared" si="6"/>
        <v>92297.158386606374</v>
      </c>
      <c r="D136" s="6">
        <f t="shared" si="7"/>
        <v>32034.046826411461</v>
      </c>
      <c r="E136" s="6">
        <f t="shared" si="8"/>
        <v>124331.20521301783</v>
      </c>
    </row>
    <row r="137" spans="2:5" x14ac:dyDescent="0.4">
      <c r="B137" s="4">
        <v>134</v>
      </c>
      <c r="C137" s="6">
        <f t="shared" si="6"/>
        <v>92460.985842742593</v>
      </c>
      <c r="D137" s="6">
        <f t="shared" si="7"/>
        <v>31870.219370275234</v>
      </c>
      <c r="E137" s="6">
        <f t="shared" si="8"/>
        <v>124331.20521301782</v>
      </c>
    </row>
    <row r="138" spans="2:5" x14ac:dyDescent="0.4">
      <c r="B138" s="4">
        <v>135</v>
      </c>
      <c r="C138" s="6">
        <f t="shared" si="6"/>
        <v>92625.104092613459</v>
      </c>
      <c r="D138" s="6">
        <f t="shared" si="7"/>
        <v>31706.101120404368</v>
      </c>
      <c r="E138" s="6">
        <f t="shared" si="8"/>
        <v>124331.20521301782</v>
      </c>
    </row>
    <row r="139" spans="2:5" x14ac:dyDescent="0.4">
      <c r="B139" s="4">
        <v>136</v>
      </c>
      <c r="C139" s="6">
        <f t="shared" si="6"/>
        <v>92789.513652377849</v>
      </c>
      <c r="D139" s="6">
        <f t="shared" si="7"/>
        <v>31541.691560639978</v>
      </c>
      <c r="E139" s="6">
        <f t="shared" si="8"/>
        <v>124331.20521301782</v>
      </c>
    </row>
    <row r="140" spans="2:5" x14ac:dyDescent="0.4">
      <c r="B140" s="4">
        <v>137</v>
      </c>
      <c r="C140" s="6">
        <f t="shared" si="6"/>
        <v>92954.21503911083</v>
      </c>
      <c r="D140" s="6">
        <f t="shared" si="7"/>
        <v>31376.990173907012</v>
      </c>
      <c r="E140" s="6">
        <f t="shared" si="8"/>
        <v>124331.20521301785</v>
      </c>
    </row>
    <row r="141" spans="2:5" x14ac:dyDescent="0.4">
      <c r="B141" s="4">
        <v>138</v>
      </c>
      <c r="C141" s="6">
        <f t="shared" si="6"/>
        <v>93119.208770805242</v>
      </c>
      <c r="D141" s="6">
        <f t="shared" si="7"/>
        <v>31211.996442212589</v>
      </c>
      <c r="E141" s="6">
        <f t="shared" si="8"/>
        <v>124331.20521301783</v>
      </c>
    </row>
    <row r="142" spans="2:5" x14ac:dyDescent="0.4">
      <c r="B142" s="4">
        <v>139</v>
      </c>
      <c r="C142" s="6">
        <f t="shared" si="6"/>
        <v>93284.49536637342</v>
      </c>
      <c r="D142" s="6">
        <f t="shared" si="7"/>
        <v>31046.709846644411</v>
      </c>
      <c r="E142" s="6">
        <f t="shared" si="8"/>
        <v>124331.20521301783</v>
      </c>
    </row>
    <row r="143" spans="2:5" x14ac:dyDescent="0.4">
      <c r="B143" s="4">
        <v>140</v>
      </c>
      <c r="C143" s="6">
        <f t="shared" si="6"/>
        <v>93450.075345648744</v>
      </c>
      <c r="D143" s="6">
        <f t="shared" si="7"/>
        <v>30881.129867369098</v>
      </c>
      <c r="E143" s="6">
        <f t="shared" si="8"/>
        <v>124331.20521301785</v>
      </c>
    </row>
    <row r="144" spans="2:5" x14ac:dyDescent="0.4">
      <c r="B144" s="4">
        <v>141</v>
      </c>
      <c r="C144" s="6">
        <f t="shared" si="6"/>
        <v>93615.949229387275</v>
      </c>
      <c r="D144" s="6">
        <f t="shared" si="7"/>
        <v>30715.25598363057</v>
      </c>
      <c r="E144" s="6">
        <f t="shared" si="8"/>
        <v>124331.20521301785</v>
      </c>
    </row>
    <row r="145" spans="2:5" x14ac:dyDescent="0.4">
      <c r="B145" s="4">
        <v>142</v>
      </c>
      <c r="C145" s="6">
        <f t="shared" si="6"/>
        <v>93782.117539269428</v>
      </c>
      <c r="D145" s="6">
        <f t="shared" si="7"/>
        <v>30549.087673748403</v>
      </c>
      <c r="E145" s="6">
        <f t="shared" si="8"/>
        <v>124331.20521301783</v>
      </c>
    </row>
    <row r="146" spans="2:5" x14ac:dyDescent="0.4">
      <c r="B146" s="4">
        <v>143</v>
      </c>
      <c r="C146" s="6">
        <f t="shared" si="6"/>
        <v>93948.580797901639</v>
      </c>
      <c r="D146" s="6">
        <f t="shared" si="7"/>
        <v>30382.624415116203</v>
      </c>
      <c r="E146" s="6">
        <f t="shared" si="8"/>
        <v>124331.20521301785</v>
      </c>
    </row>
    <row r="147" spans="2:5" x14ac:dyDescent="0.4">
      <c r="B147" s="4">
        <v>144</v>
      </c>
      <c r="C147" s="6">
        <f t="shared" si="6"/>
        <v>94115.339528817902</v>
      </c>
      <c r="D147" s="6">
        <f t="shared" si="7"/>
        <v>30215.865684199925</v>
      </c>
      <c r="E147" s="6">
        <f t="shared" si="8"/>
        <v>124331.20521301782</v>
      </c>
    </row>
    <row r="148" spans="2:5" x14ac:dyDescent="0.4">
      <c r="B148" s="4">
        <v>145</v>
      </c>
      <c r="C148" s="6">
        <f t="shared" si="6"/>
        <v>94282.394256481566</v>
      </c>
      <c r="D148" s="6">
        <f t="shared" si="7"/>
        <v>30048.810956536276</v>
      </c>
      <c r="E148" s="6">
        <f t="shared" si="8"/>
        <v>124331.20521301785</v>
      </c>
    </row>
    <row r="149" spans="2:5" x14ac:dyDescent="0.4">
      <c r="B149" s="4">
        <v>146</v>
      </c>
      <c r="C149" s="6">
        <f t="shared" si="6"/>
        <v>94449.74550628681</v>
      </c>
      <c r="D149" s="6">
        <f t="shared" si="7"/>
        <v>29881.459706731021</v>
      </c>
      <c r="E149" s="6">
        <f t="shared" si="8"/>
        <v>124331.20521301783</v>
      </c>
    </row>
    <row r="150" spans="2:5" x14ac:dyDescent="0.4">
      <c r="B150" s="4">
        <v>147</v>
      </c>
      <c r="C150" s="6">
        <f t="shared" si="6"/>
        <v>94617.393804560474</v>
      </c>
      <c r="D150" s="6">
        <f t="shared" si="7"/>
        <v>29713.811408457361</v>
      </c>
      <c r="E150" s="6">
        <f t="shared" si="8"/>
        <v>124331.20521301783</v>
      </c>
    </row>
    <row r="151" spans="2:5" x14ac:dyDescent="0.4">
      <c r="B151" s="4">
        <v>148</v>
      </c>
      <c r="C151" s="6">
        <f t="shared" si="6"/>
        <v>94785.33967856357</v>
      </c>
      <c r="D151" s="6">
        <f t="shared" si="7"/>
        <v>29545.865534454264</v>
      </c>
      <c r="E151" s="6">
        <f t="shared" si="8"/>
        <v>124331.20521301783</v>
      </c>
    </row>
    <row r="152" spans="2:5" x14ac:dyDescent="0.4">
      <c r="B152" s="4">
        <v>149</v>
      </c>
      <c r="C152" s="6">
        <f t="shared" si="6"/>
        <v>94953.583656493021</v>
      </c>
      <c r="D152" s="6">
        <f t="shared" si="7"/>
        <v>29377.621556524809</v>
      </c>
      <c r="E152" s="6">
        <f t="shared" si="8"/>
        <v>124331.20521301783</v>
      </c>
    </row>
    <row r="153" spans="2:5" x14ac:dyDescent="0.4">
      <c r="B153" s="4">
        <v>150</v>
      </c>
      <c r="C153" s="6">
        <f t="shared" si="6"/>
        <v>95122.126267483283</v>
      </c>
      <c r="D153" s="6">
        <f t="shared" si="7"/>
        <v>29209.078945534537</v>
      </c>
      <c r="E153" s="6">
        <f t="shared" si="8"/>
        <v>124331.20521301782</v>
      </c>
    </row>
    <row r="154" spans="2:5" x14ac:dyDescent="0.4">
      <c r="B154" s="4">
        <v>151</v>
      </c>
      <c r="C154" s="6">
        <f t="shared" si="6"/>
        <v>95290.968041608096</v>
      </c>
      <c r="D154" s="6">
        <f t="shared" si="7"/>
        <v>29040.237171409757</v>
      </c>
      <c r="E154" s="6">
        <f t="shared" si="8"/>
        <v>124331.20521301785</v>
      </c>
    </row>
    <row r="155" spans="2:5" x14ac:dyDescent="0.4">
      <c r="B155" s="4">
        <v>152</v>
      </c>
      <c r="C155" s="6">
        <f t="shared" si="6"/>
        <v>95460.109509881921</v>
      </c>
      <c r="D155" s="6">
        <f t="shared" si="7"/>
        <v>28871.095703135907</v>
      </c>
      <c r="E155" s="6">
        <f t="shared" si="8"/>
        <v>124331.20521301782</v>
      </c>
    </row>
    <row r="156" spans="2:5" x14ac:dyDescent="0.4">
      <c r="B156" s="4">
        <v>153</v>
      </c>
      <c r="C156" s="6">
        <f t="shared" si="6"/>
        <v>95629.551204261967</v>
      </c>
      <c r="D156" s="6">
        <f t="shared" si="7"/>
        <v>28701.654008755861</v>
      </c>
      <c r="E156" s="6">
        <f t="shared" si="8"/>
        <v>124331.20521301782</v>
      </c>
    </row>
    <row r="157" spans="2:5" x14ac:dyDescent="0.4">
      <c r="B157" s="4">
        <v>154</v>
      </c>
      <c r="C157" s="6">
        <f t="shared" si="6"/>
        <v>95799.293657649541</v>
      </c>
      <c r="D157" s="6">
        <f t="shared" si="7"/>
        <v>28531.911555368297</v>
      </c>
      <c r="E157" s="6">
        <f t="shared" si="8"/>
        <v>124331.20521301783</v>
      </c>
    </row>
    <row r="158" spans="2:5" x14ac:dyDescent="0.4">
      <c r="B158" s="4">
        <v>155</v>
      </c>
      <c r="C158" s="6">
        <f t="shared" si="6"/>
        <v>95969.33740389187</v>
      </c>
      <c r="D158" s="6">
        <f t="shared" si="7"/>
        <v>28361.867809125968</v>
      </c>
      <c r="E158" s="6">
        <f t="shared" si="8"/>
        <v>124331.20521301783</v>
      </c>
    </row>
    <row r="159" spans="2:5" x14ac:dyDescent="0.4">
      <c r="B159" s="4">
        <v>156</v>
      </c>
      <c r="C159" s="6">
        <f t="shared" si="6"/>
        <v>96139.68297778377</v>
      </c>
      <c r="D159" s="6">
        <f t="shared" si="7"/>
        <v>28191.522235234064</v>
      </c>
      <c r="E159" s="6">
        <f t="shared" si="8"/>
        <v>124331.20521301783</v>
      </c>
    </row>
    <row r="160" spans="2:5" x14ac:dyDescent="0.4">
      <c r="B160" s="4">
        <v>157</v>
      </c>
      <c r="C160" s="6">
        <f t="shared" si="6"/>
        <v>96310.330915069353</v>
      </c>
      <c r="D160" s="6">
        <f t="shared" si="7"/>
        <v>28020.874297948496</v>
      </c>
      <c r="E160" s="6">
        <f t="shared" si="8"/>
        <v>124331.20521301785</v>
      </c>
    </row>
    <row r="161" spans="2:5" x14ac:dyDescent="0.4">
      <c r="B161" s="4">
        <v>158</v>
      </c>
      <c r="C161" s="6">
        <f t="shared" si="6"/>
        <v>96481.281752443581</v>
      </c>
      <c r="D161" s="6">
        <f t="shared" si="7"/>
        <v>27849.923460574249</v>
      </c>
      <c r="E161" s="6">
        <f t="shared" si="8"/>
        <v>124331.20521301783</v>
      </c>
    </row>
    <row r="162" spans="2:5" x14ac:dyDescent="0.4">
      <c r="B162" s="4">
        <v>159</v>
      </c>
      <c r="C162" s="6">
        <f t="shared" si="6"/>
        <v>96652.536027554175</v>
      </c>
      <c r="D162" s="6">
        <f t="shared" si="7"/>
        <v>27678.669185463663</v>
      </c>
      <c r="E162" s="6">
        <f t="shared" si="8"/>
        <v>124331.20521301783</v>
      </c>
    </row>
    <row r="163" spans="2:5" x14ac:dyDescent="0.4">
      <c r="B163" s="4">
        <v>160</v>
      </c>
      <c r="C163" s="6">
        <f t="shared" si="6"/>
        <v>96824.094279003082</v>
      </c>
      <c r="D163" s="6">
        <f t="shared" si="7"/>
        <v>27507.110934014752</v>
      </c>
      <c r="E163" s="6">
        <f t="shared" si="8"/>
        <v>124331.20521301783</v>
      </c>
    </row>
    <row r="164" spans="2:5" x14ac:dyDescent="0.4">
      <c r="B164" s="4">
        <v>161</v>
      </c>
      <c r="C164" s="6">
        <f t="shared" si="6"/>
        <v>96995.957046348325</v>
      </c>
      <c r="D164" s="6">
        <f t="shared" si="7"/>
        <v>27335.248166669524</v>
      </c>
      <c r="E164" s="6">
        <f t="shared" si="8"/>
        <v>124331.20521301785</v>
      </c>
    </row>
    <row r="165" spans="2:5" x14ac:dyDescent="0.4">
      <c r="B165" s="4">
        <v>162</v>
      </c>
      <c r="C165" s="6">
        <f t="shared" si="6"/>
        <v>97168.124870105588</v>
      </c>
      <c r="D165" s="6">
        <f t="shared" si="7"/>
        <v>27163.08034291225</v>
      </c>
      <c r="E165" s="6">
        <f t="shared" si="8"/>
        <v>124331.20521301783</v>
      </c>
    </row>
    <row r="166" spans="2:5" x14ac:dyDescent="0.4">
      <c r="B166" s="4">
        <v>163</v>
      </c>
      <c r="C166" s="6">
        <f t="shared" si="6"/>
        <v>97340.598291750022</v>
      </c>
      <c r="D166" s="6">
        <f t="shared" si="7"/>
        <v>26990.606921267816</v>
      </c>
      <c r="E166" s="6">
        <f t="shared" si="8"/>
        <v>124331.20521301783</v>
      </c>
    </row>
    <row r="167" spans="2:5" x14ac:dyDescent="0.4">
      <c r="B167" s="4">
        <v>164</v>
      </c>
      <c r="C167" s="6">
        <f t="shared" si="6"/>
        <v>97513.377853717873</v>
      </c>
      <c r="D167" s="6">
        <f t="shared" si="7"/>
        <v>26817.827359299961</v>
      </c>
      <c r="E167" s="6">
        <f t="shared" si="8"/>
        <v>124331.20521301783</v>
      </c>
    </row>
    <row r="168" spans="2:5" x14ac:dyDescent="0.4">
      <c r="B168" s="4">
        <v>165</v>
      </c>
      <c r="C168" s="6">
        <f t="shared" si="6"/>
        <v>97686.464099408229</v>
      </c>
      <c r="D168" s="6">
        <f t="shared" si="7"/>
        <v>26644.741113609613</v>
      </c>
      <c r="E168" s="6">
        <f t="shared" si="8"/>
        <v>124331.20521301785</v>
      </c>
    </row>
    <row r="169" spans="2:5" x14ac:dyDescent="0.4">
      <c r="B169" s="4">
        <v>166</v>
      </c>
      <c r="C169" s="6">
        <f t="shared" si="6"/>
        <v>97859.857573184679</v>
      </c>
      <c r="D169" s="6">
        <f t="shared" si="7"/>
        <v>26471.347639833162</v>
      </c>
      <c r="E169" s="6">
        <f t="shared" si="8"/>
        <v>124331.20521301785</v>
      </c>
    </row>
    <row r="170" spans="2:5" x14ac:dyDescent="0.4">
      <c r="B170" s="4">
        <v>167</v>
      </c>
      <c r="C170" s="6">
        <f t="shared" si="6"/>
        <v>98033.558820377075</v>
      </c>
      <c r="D170" s="6">
        <f t="shared" si="7"/>
        <v>26297.646392640756</v>
      </c>
      <c r="E170" s="6">
        <f t="shared" si="8"/>
        <v>124331.20521301783</v>
      </c>
    </row>
    <row r="171" spans="2:5" x14ac:dyDescent="0.4">
      <c r="B171" s="4">
        <v>168</v>
      </c>
      <c r="C171" s="6">
        <f t="shared" si="6"/>
        <v>98207.56838728326</v>
      </c>
      <c r="D171" s="6">
        <f t="shared" si="7"/>
        <v>26123.636825734589</v>
      </c>
      <c r="E171" s="6">
        <f t="shared" si="8"/>
        <v>124331.20521301785</v>
      </c>
    </row>
    <row r="172" spans="2:5" x14ac:dyDescent="0.4">
      <c r="B172" s="4">
        <v>169</v>
      </c>
      <c r="C172" s="6">
        <f t="shared" si="6"/>
        <v>98381.886821170672</v>
      </c>
      <c r="D172" s="6">
        <f t="shared" si="7"/>
        <v>25949.318391847159</v>
      </c>
      <c r="E172" s="6">
        <f t="shared" si="8"/>
        <v>124331.20521301783</v>
      </c>
    </row>
    <row r="173" spans="2:5" x14ac:dyDescent="0.4">
      <c r="B173" s="4">
        <v>170</v>
      </c>
      <c r="C173" s="6">
        <f t="shared" si="6"/>
        <v>98556.514670278251</v>
      </c>
      <c r="D173" s="6">
        <f t="shared" si="7"/>
        <v>25774.690542739583</v>
      </c>
      <c r="E173" s="6">
        <f t="shared" si="8"/>
        <v>124331.20521301783</v>
      </c>
    </row>
    <row r="174" spans="2:5" x14ac:dyDescent="0.4">
      <c r="B174" s="4">
        <v>171</v>
      </c>
      <c r="C174" s="6">
        <f t="shared" si="6"/>
        <v>98731.452483817993</v>
      </c>
      <c r="D174" s="6">
        <f t="shared" si="7"/>
        <v>25599.752729199841</v>
      </c>
      <c r="E174" s="6">
        <f t="shared" si="8"/>
        <v>124331.20521301783</v>
      </c>
    </row>
    <row r="175" spans="2:5" x14ac:dyDescent="0.4">
      <c r="B175" s="4">
        <v>172</v>
      </c>
      <c r="C175" s="6">
        <f t="shared" si="6"/>
        <v>98906.700811976771</v>
      </c>
      <c r="D175" s="6">
        <f t="shared" si="7"/>
        <v>25424.50440104106</v>
      </c>
      <c r="E175" s="6">
        <f t="shared" si="8"/>
        <v>124331.20521301783</v>
      </c>
    </row>
    <row r="176" spans="2:5" x14ac:dyDescent="0.4">
      <c r="B176" s="4">
        <v>173</v>
      </c>
      <c r="C176" s="6">
        <f t="shared" si="6"/>
        <v>99082.260205918035</v>
      </c>
      <c r="D176" s="6">
        <f t="shared" si="7"/>
        <v>25248.945007099806</v>
      </c>
      <c r="E176" s="6">
        <f t="shared" si="8"/>
        <v>124331.20521301785</v>
      </c>
    </row>
    <row r="177" spans="2:5" x14ac:dyDescent="0.4">
      <c r="B177" s="4">
        <v>174</v>
      </c>
      <c r="C177" s="6">
        <f t="shared" si="6"/>
        <v>99258.13121778355</v>
      </c>
      <c r="D177" s="6">
        <f t="shared" si="7"/>
        <v>25073.073995234296</v>
      </c>
      <c r="E177" s="6">
        <f t="shared" si="8"/>
        <v>124331.20521301785</v>
      </c>
    </row>
    <row r="178" spans="2:5" x14ac:dyDescent="0.4">
      <c r="B178" s="4">
        <v>175</v>
      </c>
      <c r="C178" s="6">
        <f t="shared" si="6"/>
        <v>99434.314400695104</v>
      </c>
      <c r="D178" s="6">
        <f t="shared" si="7"/>
        <v>24896.890812322734</v>
      </c>
      <c r="E178" s="6">
        <f t="shared" si="8"/>
        <v>124331.20521301783</v>
      </c>
    </row>
    <row r="179" spans="2:5" x14ac:dyDescent="0.4">
      <c r="B179" s="4">
        <v>176</v>
      </c>
      <c r="C179" s="6">
        <f t="shared" si="6"/>
        <v>99610.810308756336</v>
      </c>
      <c r="D179" s="6">
        <f t="shared" si="7"/>
        <v>24720.394904261499</v>
      </c>
      <c r="E179" s="6">
        <f t="shared" si="8"/>
        <v>124331.20521301783</v>
      </c>
    </row>
    <row r="180" spans="2:5" x14ac:dyDescent="0.4">
      <c r="B180" s="4">
        <v>177</v>
      </c>
      <c r="C180" s="6">
        <f t="shared" si="6"/>
        <v>99787.619497054387</v>
      </c>
      <c r="D180" s="6">
        <f t="shared" si="7"/>
        <v>24543.585715963454</v>
      </c>
      <c r="E180" s="6">
        <f t="shared" si="8"/>
        <v>124331.20521301785</v>
      </c>
    </row>
    <row r="181" spans="2:5" x14ac:dyDescent="0.4">
      <c r="B181" s="4">
        <v>178</v>
      </c>
      <c r="C181" s="6">
        <f t="shared" si="6"/>
        <v>99964.742521661639</v>
      </c>
      <c r="D181" s="6">
        <f t="shared" si="7"/>
        <v>24366.462691356184</v>
      </c>
      <c r="E181" s="6">
        <f t="shared" si="8"/>
        <v>124331.20521301782</v>
      </c>
    </row>
    <row r="182" spans="2:5" x14ac:dyDescent="0.4">
      <c r="B182" s="4">
        <v>179</v>
      </c>
      <c r="C182" s="6">
        <f t="shared" si="6"/>
        <v>100142.1799396376</v>
      </c>
      <c r="D182" s="6">
        <f t="shared" si="7"/>
        <v>24189.025273380237</v>
      </c>
      <c r="E182" s="6">
        <f t="shared" si="8"/>
        <v>124331.20521301783</v>
      </c>
    </row>
    <row r="183" spans="2:5" x14ac:dyDescent="0.4">
      <c r="B183" s="4">
        <v>180</v>
      </c>
      <c r="C183" s="6">
        <f t="shared" si="6"/>
        <v>100319.93230903045</v>
      </c>
      <c r="D183" s="6">
        <f t="shared" si="7"/>
        <v>24011.272903987381</v>
      </c>
      <c r="E183" s="6">
        <f t="shared" si="8"/>
        <v>124331.20521301783</v>
      </c>
    </row>
    <row r="184" spans="2:5" x14ac:dyDescent="0.4">
      <c r="B184" s="4">
        <v>181</v>
      </c>
      <c r="C184" s="6">
        <f t="shared" si="6"/>
        <v>100498.000188879</v>
      </c>
      <c r="D184" s="6">
        <f t="shared" si="7"/>
        <v>23833.20502413885</v>
      </c>
      <c r="E184" s="6">
        <f t="shared" si="8"/>
        <v>124331.20521301785</v>
      </c>
    </row>
    <row r="185" spans="2:5" x14ac:dyDescent="0.4">
      <c r="B185" s="4">
        <v>182</v>
      </c>
      <c r="C185" s="6">
        <f t="shared" si="6"/>
        <v>100676.38413921425</v>
      </c>
      <c r="D185" s="6">
        <f t="shared" si="7"/>
        <v>23654.821073803592</v>
      </c>
      <c r="E185" s="6">
        <f t="shared" si="8"/>
        <v>124331.20521301785</v>
      </c>
    </row>
    <row r="186" spans="2:5" x14ac:dyDescent="0.4">
      <c r="B186" s="4">
        <v>183</v>
      </c>
      <c r="C186" s="6">
        <f t="shared" si="6"/>
        <v>100855.08472106136</v>
      </c>
      <c r="D186" s="6">
        <f t="shared" si="7"/>
        <v>23476.120491956484</v>
      </c>
      <c r="E186" s="6">
        <f t="shared" si="8"/>
        <v>124331.20521301785</v>
      </c>
    </row>
    <row r="187" spans="2:5" x14ac:dyDescent="0.4">
      <c r="B187" s="4">
        <v>184</v>
      </c>
      <c r="C187" s="6">
        <f t="shared" si="6"/>
        <v>101034.10249644125</v>
      </c>
      <c r="D187" s="6">
        <f t="shared" si="7"/>
        <v>23297.102716576599</v>
      </c>
      <c r="E187" s="6">
        <f t="shared" si="8"/>
        <v>124331.20521301785</v>
      </c>
    </row>
    <row r="188" spans="2:5" x14ac:dyDescent="0.4">
      <c r="B188" s="4">
        <v>185</v>
      </c>
      <c r="C188" s="6">
        <f t="shared" si="6"/>
        <v>101213.43802837242</v>
      </c>
      <c r="D188" s="6">
        <f t="shared" si="7"/>
        <v>23117.767184645418</v>
      </c>
      <c r="E188" s="6">
        <f t="shared" si="8"/>
        <v>124331.20521301783</v>
      </c>
    </row>
    <row r="189" spans="2:5" x14ac:dyDescent="0.4">
      <c r="B189" s="4">
        <v>186</v>
      </c>
      <c r="C189" s="6">
        <f t="shared" si="6"/>
        <v>101393.09188087279</v>
      </c>
      <c r="D189" s="6">
        <f t="shared" si="7"/>
        <v>22938.113332145054</v>
      </c>
      <c r="E189" s="6">
        <f t="shared" si="8"/>
        <v>124331.20521301785</v>
      </c>
    </row>
    <row r="190" spans="2:5" x14ac:dyDescent="0.4">
      <c r="B190" s="4">
        <v>187</v>
      </c>
      <c r="C190" s="6">
        <f t="shared" si="6"/>
        <v>101573.06461896132</v>
      </c>
      <c r="D190" s="6">
        <f t="shared" si="7"/>
        <v>22758.140594056506</v>
      </c>
      <c r="E190" s="6">
        <f t="shared" si="8"/>
        <v>124331.20521301782</v>
      </c>
    </row>
    <row r="191" spans="2:5" x14ac:dyDescent="0.4">
      <c r="B191" s="4">
        <v>188</v>
      </c>
      <c r="C191" s="6">
        <f t="shared" si="6"/>
        <v>101753.35680865997</v>
      </c>
      <c r="D191" s="6">
        <f t="shared" si="7"/>
        <v>22577.84840435785</v>
      </c>
      <c r="E191" s="6">
        <f t="shared" si="8"/>
        <v>124331.20521301782</v>
      </c>
    </row>
    <row r="192" spans="2:5" x14ac:dyDescent="0.4">
      <c r="B192" s="4">
        <v>189</v>
      </c>
      <c r="C192" s="6">
        <f t="shared" si="6"/>
        <v>101933.96901699537</v>
      </c>
      <c r="D192" s="6">
        <f t="shared" si="7"/>
        <v>22397.236196022481</v>
      </c>
      <c r="E192" s="6">
        <f t="shared" si="8"/>
        <v>124331.20521301785</v>
      </c>
    </row>
    <row r="193" spans="2:5" x14ac:dyDescent="0.4">
      <c r="B193" s="4">
        <v>190</v>
      </c>
      <c r="C193" s="6">
        <f t="shared" si="6"/>
        <v>102114.90181200052</v>
      </c>
      <c r="D193" s="6">
        <f t="shared" si="7"/>
        <v>22216.303401017314</v>
      </c>
      <c r="E193" s="6">
        <f t="shared" si="8"/>
        <v>124331.20521301783</v>
      </c>
    </row>
    <row r="194" spans="2:5" x14ac:dyDescent="0.4">
      <c r="B194" s="4">
        <v>191</v>
      </c>
      <c r="C194" s="6">
        <f t="shared" si="6"/>
        <v>102296.15576271682</v>
      </c>
      <c r="D194" s="6">
        <f t="shared" si="7"/>
        <v>22035.049450301016</v>
      </c>
      <c r="E194" s="6">
        <f t="shared" si="8"/>
        <v>124331.20521301783</v>
      </c>
    </row>
    <row r="195" spans="2:5" x14ac:dyDescent="0.4">
      <c r="B195" s="4">
        <v>192</v>
      </c>
      <c r="C195" s="6">
        <f t="shared" si="6"/>
        <v>102477.73143919563</v>
      </c>
      <c r="D195" s="6">
        <f t="shared" si="7"/>
        <v>21853.473773822188</v>
      </c>
      <c r="E195" s="6">
        <f t="shared" si="8"/>
        <v>124331.20521301782</v>
      </c>
    </row>
    <row r="196" spans="2:5" x14ac:dyDescent="0.4">
      <c r="B196" s="4">
        <v>193</v>
      </c>
      <c r="C196" s="6">
        <f t="shared" si="6"/>
        <v>102659.62941250022</v>
      </c>
      <c r="D196" s="6">
        <f t="shared" si="7"/>
        <v>21671.575800517618</v>
      </c>
      <c r="E196" s="6">
        <f t="shared" si="8"/>
        <v>124331.20521301783</v>
      </c>
    </row>
    <row r="197" spans="2:5" x14ac:dyDescent="0.4">
      <c r="B197" s="4">
        <v>194</v>
      </c>
      <c r="C197" s="6">
        <f t="shared" ref="C197:C260" si="9">-PPMT($H$4/12,$B197,$H$5*12,$H$3,0,0)</f>
        <v>102841.8502547074</v>
      </c>
      <c r="D197" s="6">
        <f t="shared" ref="D197:D260" si="10">-IPMT($H$4/12,$B197,$H$5*12,$H$3,0,0)</f>
        <v>21489.354958310429</v>
      </c>
      <c r="E197" s="6">
        <f t="shared" ref="E197:E260" si="11">C197+D197</f>
        <v>124331.20521301783</v>
      </c>
    </row>
    <row r="198" spans="2:5" x14ac:dyDescent="0.4">
      <c r="B198" s="4">
        <v>195</v>
      </c>
      <c r="C198" s="6">
        <f t="shared" si="9"/>
        <v>103024.39453890952</v>
      </c>
      <c r="D198" s="6">
        <f t="shared" si="10"/>
        <v>21306.810674108325</v>
      </c>
      <c r="E198" s="6">
        <f t="shared" si="11"/>
        <v>124331.20521301785</v>
      </c>
    </row>
    <row r="199" spans="2:5" x14ac:dyDescent="0.4">
      <c r="B199" s="4">
        <v>196</v>
      </c>
      <c r="C199" s="6">
        <f t="shared" si="9"/>
        <v>103207.26283921608</v>
      </c>
      <c r="D199" s="6">
        <f t="shared" si="10"/>
        <v>21123.942373801761</v>
      </c>
      <c r="E199" s="6">
        <f t="shared" si="11"/>
        <v>124331.20521301785</v>
      </c>
    </row>
    <row r="200" spans="2:5" x14ac:dyDescent="0.4">
      <c r="B200" s="4">
        <v>197</v>
      </c>
      <c r="C200" s="6">
        <f t="shared" si="9"/>
        <v>103390.4557307557</v>
      </c>
      <c r="D200" s="6">
        <f t="shared" si="10"/>
        <v>20940.749482262152</v>
      </c>
      <c r="E200" s="6">
        <f t="shared" si="11"/>
        <v>124331.20521301785</v>
      </c>
    </row>
    <row r="201" spans="2:5" x14ac:dyDescent="0.4">
      <c r="B201" s="4">
        <v>198</v>
      </c>
      <c r="C201" s="6">
        <f t="shared" si="9"/>
        <v>103573.97378967778</v>
      </c>
      <c r="D201" s="6">
        <f t="shared" si="10"/>
        <v>20757.231423340061</v>
      </c>
      <c r="E201" s="6">
        <f t="shared" si="11"/>
        <v>124331.20521301785</v>
      </c>
    </row>
    <row r="202" spans="2:5" x14ac:dyDescent="0.4">
      <c r="B202" s="4">
        <v>199</v>
      </c>
      <c r="C202" s="6">
        <f t="shared" si="9"/>
        <v>103757.81759315445</v>
      </c>
      <c r="D202" s="6">
        <f t="shared" si="10"/>
        <v>20573.387619863377</v>
      </c>
      <c r="E202" s="6">
        <f t="shared" si="11"/>
        <v>124331.20521301783</v>
      </c>
    </row>
    <row r="203" spans="2:5" x14ac:dyDescent="0.4">
      <c r="B203" s="4">
        <v>200</v>
      </c>
      <c r="C203" s="6">
        <f t="shared" si="9"/>
        <v>103941.9877193823</v>
      </c>
      <c r="D203" s="6">
        <f t="shared" si="10"/>
        <v>20389.21749363553</v>
      </c>
      <c r="E203" s="6">
        <f t="shared" si="11"/>
        <v>124331.20521301783</v>
      </c>
    </row>
    <row r="204" spans="2:5" x14ac:dyDescent="0.4">
      <c r="B204" s="4">
        <v>201</v>
      </c>
      <c r="C204" s="6">
        <f t="shared" si="9"/>
        <v>104126.48474758421</v>
      </c>
      <c r="D204" s="6">
        <f t="shared" si="10"/>
        <v>20204.720465433627</v>
      </c>
      <c r="E204" s="6">
        <f t="shared" si="11"/>
        <v>124331.20521301783</v>
      </c>
    </row>
    <row r="205" spans="2:5" x14ac:dyDescent="0.4">
      <c r="B205" s="4">
        <v>202</v>
      </c>
      <c r="C205" s="6">
        <f t="shared" si="9"/>
        <v>104311.30925801117</v>
      </c>
      <c r="D205" s="6">
        <f t="shared" si="10"/>
        <v>20019.895955006665</v>
      </c>
      <c r="E205" s="6">
        <f t="shared" si="11"/>
        <v>124331.20521301783</v>
      </c>
    </row>
    <row r="206" spans="2:5" x14ac:dyDescent="0.4">
      <c r="B206" s="4">
        <v>203</v>
      </c>
      <c r="C206" s="6">
        <f t="shared" si="9"/>
        <v>104496.46183194415</v>
      </c>
      <c r="D206" s="6">
        <f t="shared" si="10"/>
        <v>19834.743381073702</v>
      </c>
      <c r="E206" s="6">
        <f t="shared" si="11"/>
        <v>124331.20521301785</v>
      </c>
    </row>
    <row r="207" spans="2:5" x14ac:dyDescent="0.4">
      <c r="B207" s="4">
        <v>204</v>
      </c>
      <c r="C207" s="6">
        <f t="shared" si="9"/>
        <v>104681.94305169584</v>
      </c>
      <c r="D207" s="6">
        <f t="shared" si="10"/>
        <v>19649.262161321996</v>
      </c>
      <c r="E207" s="6">
        <f t="shared" si="11"/>
        <v>124331.20521301783</v>
      </c>
    </row>
    <row r="208" spans="2:5" x14ac:dyDescent="0.4">
      <c r="B208" s="4">
        <v>205</v>
      </c>
      <c r="C208" s="6">
        <f t="shared" si="9"/>
        <v>104867.7535006126</v>
      </c>
      <c r="D208" s="6">
        <f t="shared" si="10"/>
        <v>19463.451712405236</v>
      </c>
      <c r="E208" s="6">
        <f t="shared" si="11"/>
        <v>124331.20521301783</v>
      </c>
    </row>
    <row r="209" spans="2:5" x14ac:dyDescent="0.4">
      <c r="B209" s="4">
        <v>206</v>
      </c>
      <c r="C209" s="6">
        <f t="shared" si="9"/>
        <v>105053.89376307618</v>
      </c>
      <c r="D209" s="6">
        <f t="shared" si="10"/>
        <v>19277.311449941648</v>
      </c>
      <c r="E209" s="6">
        <f t="shared" si="11"/>
        <v>124331.20521301782</v>
      </c>
    </row>
    <row r="210" spans="2:5" x14ac:dyDescent="0.4">
      <c r="B210" s="4">
        <v>207</v>
      </c>
      <c r="C210" s="6">
        <f t="shared" si="9"/>
        <v>105240.36442450563</v>
      </c>
      <c r="D210" s="6">
        <f t="shared" si="10"/>
        <v>19090.840788512189</v>
      </c>
      <c r="E210" s="6">
        <f t="shared" si="11"/>
        <v>124331.20521301782</v>
      </c>
    </row>
    <row r="211" spans="2:5" x14ac:dyDescent="0.4">
      <c r="B211" s="4">
        <v>208</v>
      </c>
      <c r="C211" s="6">
        <f t="shared" si="9"/>
        <v>105427.16607135914</v>
      </c>
      <c r="D211" s="6">
        <f t="shared" si="10"/>
        <v>18904.039141658694</v>
      </c>
      <c r="E211" s="6">
        <f t="shared" si="11"/>
        <v>124331.20521301783</v>
      </c>
    </row>
    <row r="212" spans="2:5" x14ac:dyDescent="0.4">
      <c r="B212" s="4">
        <v>209</v>
      </c>
      <c r="C212" s="6">
        <f t="shared" si="9"/>
        <v>105614.29929113582</v>
      </c>
      <c r="D212" s="6">
        <f t="shared" si="10"/>
        <v>18716.905921882029</v>
      </c>
      <c r="E212" s="6">
        <f t="shared" si="11"/>
        <v>124331.20521301785</v>
      </c>
    </row>
    <row r="213" spans="2:5" x14ac:dyDescent="0.4">
      <c r="B213" s="4">
        <v>210</v>
      </c>
      <c r="C213" s="6">
        <f t="shared" si="9"/>
        <v>105801.76467237758</v>
      </c>
      <c r="D213" s="6">
        <f t="shared" si="10"/>
        <v>18529.440540640262</v>
      </c>
      <c r="E213" s="6">
        <f t="shared" si="11"/>
        <v>124331.20521301785</v>
      </c>
    </row>
    <row r="214" spans="2:5" x14ac:dyDescent="0.4">
      <c r="B214" s="4">
        <v>211</v>
      </c>
      <c r="C214" s="6">
        <f t="shared" si="9"/>
        <v>105989.56280467105</v>
      </c>
      <c r="D214" s="6">
        <f t="shared" si="10"/>
        <v>18341.64240834679</v>
      </c>
      <c r="E214" s="6">
        <f t="shared" si="11"/>
        <v>124331.20521301783</v>
      </c>
    </row>
    <row r="215" spans="2:5" x14ac:dyDescent="0.4">
      <c r="B215" s="4">
        <v>212</v>
      </c>
      <c r="C215" s="6">
        <f t="shared" si="9"/>
        <v>106177.69427864935</v>
      </c>
      <c r="D215" s="6">
        <f t="shared" si="10"/>
        <v>18153.5109343685</v>
      </c>
      <c r="E215" s="6">
        <f t="shared" si="11"/>
        <v>124331.20521301785</v>
      </c>
    </row>
    <row r="216" spans="2:5" x14ac:dyDescent="0.4">
      <c r="B216" s="4">
        <v>213</v>
      </c>
      <c r="C216" s="6">
        <f t="shared" si="9"/>
        <v>106366.15968599395</v>
      </c>
      <c r="D216" s="6">
        <f t="shared" si="10"/>
        <v>17965.0455270239</v>
      </c>
      <c r="E216" s="6">
        <f t="shared" si="11"/>
        <v>124331.20521301785</v>
      </c>
    </row>
    <row r="217" spans="2:5" x14ac:dyDescent="0.4">
      <c r="B217" s="4">
        <v>214</v>
      </c>
      <c r="C217" s="6">
        <f t="shared" si="9"/>
        <v>106554.95961943659</v>
      </c>
      <c r="D217" s="6">
        <f t="shared" si="10"/>
        <v>17776.245593581261</v>
      </c>
      <c r="E217" s="6">
        <f t="shared" si="11"/>
        <v>124331.20521301785</v>
      </c>
    </row>
    <row r="218" spans="2:5" x14ac:dyDescent="0.4">
      <c r="B218" s="4">
        <v>215</v>
      </c>
      <c r="C218" s="6">
        <f t="shared" si="9"/>
        <v>106744.09467276109</v>
      </c>
      <c r="D218" s="6">
        <f t="shared" si="10"/>
        <v>17587.110540256763</v>
      </c>
      <c r="E218" s="6">
        <f t="shared" si="11"/>
        <v>124331.20521301785</v>
      </c>
    </row>
    <row r="219" spans="2:5" x14ac:dyDescent="0.4">
      <c r="B219" s="4">
        <v>216</v>
      </c>
      <c r="C219" s="6">
        <f t="shared" si="9"/>
        <v>106933.56544080524</v>
      </c>
      <c r="D219" s="6">
        <f t="shared" si="10"/>
        <v>17397.639772212609</v>
      </c>
      <c r="E219" s="6">
        <f t="shared" si="11"/>
        <v>124331.20521301785</v>
      </c>
    </row>
    <row r="220" spans="2:5" x14ac:dyDescent="0.4">
      <c r="B220" s="4">
        <v>217</v>
      </c>
      <c r="C220" s="6">
        <f t="shared" si="9"/>
        <v>107123.37251946266</v>
      </c>
      <c r="D220" s="6">
        <f t="shared" si="10"/>
        <v>17207.832693555178</v>
      </c>
      <c r="E220" s="6">
        <f t="shared" si="11"/>
        <v>124331.20521301783</v>
      </c>
    </row>
    <row r="221" spans="2:5" x14ac:dyDescent="0.4">
      <c r="B221" s="4">
        <v>218</v>
      </c>
      <c r="C221" s="6">
        <f t="shared" si="9"/>
        <v>107313.5165056847</v>
      </c>
      <c r="D221" s="6">
        <f t="shared" si="10"/>
        <v>17017.688707333131</v>
      </c>
      <c r="E221" s="6">
        <f t="shared" si="11"/>
        <v>124331.20521301783</v>
      </c>
    </row>
    <row r="222" spans="2:5" x14ac:dyDescent="0.4">
      <c r="B222" s="4">
        <v>219</v>
      </c>
      <c r="C222" s="6">
        <f t="shared" si="9"/>
        <v>107503.99799748229</v>
      </c>
      <c r="D222" s="6">
        <f t="shared" si="10"/>
        <v>16827.207215535545</v>
      </c>
      <c r="E222" s="6">
        <f t="shared" si="11"/>
        <v>124331.20521301783</v>
      </c>
    </row>
    <row r="223" spans="2:5" x14ac:dyDescent="0.4">
      <c r="B223" s="4">
        <v>220</v>
      </c>
      <c r="C223" s="6">
        <f t="shared" si="9"/>
        <v>107694.81759392783</v>
      </c>
      <c r="D223" s="6">
        <f t="shared" si="10"/>
        <v>16636.387619090008</v>
      </c>
      <c r="E223" s="6">
        <f t="shared" si="11"/>
        <v>124331.20521301783</v>
      </c>
    </row>
    <row r="224" spans="2:5" x14ac:dyDescent="0.4">
      <c r="B224" s="4">
        <v>221</v>
      </c>
      <c r="C224" s="6">
        <f t="shared" si="9"/>
        <v>107885.97589515705</v>
      </c>
      <c r="D224" s="6">
        <f t="shared" si="10"/>
        <v>16445.229317860791</v>
      </c>
      <c r="E224" s="6">
        <f t="shared" si="11"/>
        <v>124331.20521301785</v>
      </c>
    </row>
    <row r="225" spans="2:5" x14ac:dyDescent="0.4">
      <c r="B225" s="4">
        <v>222</v>
      </c>
      <c r="C225" s="6">
        <f t="shared" si="9"/>
        <v>108077.47350237095</v>
      </c>
      <c r="D225" s="6">
        <f t="shared" si="10"/>
        <v>16253.731710646887</v>
      </c>
      <c r="E225" s="6">
        <f t="shared" si="11"/>
        <v>124331.20521301783</v>
      </c>
    </row>
    <row r="226" spans="2:5" x14ac:dyDescent="0.4">
      <c r="B226" s="4">
        <v>223</v>
      </c>
      <c r="C226" s="6">
        <f t="shared" si="9"/>
        <v>108269.31101783767</v>
      </c>
      <c r="D226" s="6">
        <f t="shared" si="10"/>
        <v>16061.894195180179</v>
      </c>
      <c r="E226" s="6">
        <f t="shared" si="11"/>
        <v>124331.20521301785</v>
      </c>
    </row>
    <row r="227" spans="2:5" x14ac:dyDescent="0.4">
      <c r="B227" s="4">
        <v>224</v>
      </c>
      <c r="C227" s="6">
        <f t="shared" si="9"/>
        <v>108461.48904489432</v>
      </c>
      <c r="D227" s="6">
        <f t="shared" si="10"/>
        <v>15869.716168123514</v>
      </c>
      <c r="E227" s="6">
        <f t="shared" si="11"/>
        <v>124331.20521301783</v>
      </c>
    </row>
    <row r="228" spans="2:5" x14ac:dyDescent="0.4">
      <c r="B228" s="4">
        <v>225</v>
      </c>
      <c r="C228" s="6">
        <f t="shared" si="9"/>
        <v>108654.00818794902</v>
      </c>
      <c r="D228" s="6">
        <f t="shared" si="10"/>
        <v>15677.197025068825</v>
      </c>
      <c r="E228" s="6">
        <f t="shared" si="11"/>
        <v>124331.20521301785</v>
      </c>
    </row>
    <row r="229" spans="2:5" x14ac:dyDescent="0.4">
      <c r="B229" s="4">
        <v>226</v>
      </c>
      <c r="C229" s="6">
        <f t="shared" si="9"/>
        <v>108846.86905248261</v>
      </c>
      <c r="D229" s="6">
        <f t="shared" si="10"/>
        <v>15484.336160535215</v>
      </c>
      <c r="E229" s="6">
        <f t="shared" si="11"/>
        <v>124331.20521301782</v>
      </c>
    </row>
    <row r="230" spans="2:5" x14ac:dyDescent="0.4">
      <c r="B230" s="4">
        <v>227</v>
      </c>
      <c r="C230" s="6">
        <f t="shared" si="9"/>
        <v>109040.07224505077</v>
      </c>
      <c r="D230" s="6">
        <f t="shared" si="10"/>
        <v>15291.13296796706</v>
      </c>
      <c r="E230" s="6">
        <f t="shared" si="11"/>
        <v>124331.20521301783</v>
      </c>
    </row>
    <row r="231" spans="2:5" x14ac:dyDescent="0.4">
      <c r="B231" s="4">
        <v>228</v>
      </c>
      <c r="C231" s="6">
        <f t="shared" si="9"/>
        <v>109233.61837328575</v>
      </c>
      <c r="D231" s="6">
        <f t="shared" si="10"/>
        <v>15097.586839732097</v>
      </c>
      <c r="E231" s="6">
        <f t="shared" si="11"/>
        <v>124331.20521301785</v>
      </c>
    </row>
    <row r="232" spans="2:5" x14ac:dyDescent="0.4">
      <c r="B232" s="4">
        <v>229</v>
      </c>
      <c r="C232" s="6">
        <f t="shared" si="9"/>
        <v>109427.50804589831</v>
      </c>
      <c r="D232" s="6">
        <f t="shared" si="10"/>
        <v>14903.697167119513</v>
      </c>
      <c r="E232" s="6">
        <f t="shared" si="11"/>
        <v>124331.20521301782</v>
      </c>
    </row>
    <row r="233" spans="2:5" x14ac:dyDescent="0.4">
      <c r="B233" s="4">
        <v>230</v>
      </c>
      <c r="C233" s="6">
        <f t="shared" si="9"/>
        <v>109621.74187267979</v>
      </c>
      <c r="D233" s="6">
        <f t="shared" si="10"/>
        <v>14709.463340338043</v>
      </c>
      <c r="E233" s="6">
        <f t="shared" si="11"/>
        <v>124331.20521301783</v>
      </c>
    </row>
    <row r="234" spans="2:5" x14ac:dyDescent="0.4">
      <c r="B234" s="4">
        <v>231</v>
      </c>
      <c r="C234" s="6">
        <f t="shared" si="9"/>
        <v>109816.32046450379</v>
      </c>
      <c r="D234" s="6">
        <f t="shared" si="10"/>
        <v>14514.88474851404</v>
      </c>
      <c r="E234" s="6">
        <f t="shared" si="11"/>
        <v>124331.20521301783</v>
      </c>
    </row>
    <row r="235" spans="2:5" x14ac:dyDescent="0.4">
      <c r="B235" s="4">
        <v>232</v>
      </c>
      <c r="C235" s="6">
        <f t="shared" si="9"/>
        <v>110011.24443332829</v>
      </c>
      <c r="D235" s="6">
        <f t="shared" si="10"/>
        <v>14319.960779689545</v>
      </c>
      <c r="E235" s="6">
        <f t="shared" si="11"/>
        <v>124331.20521301783</v>
      </c>
    </row>
    <row r="236" spans="2:5" x14ac:dyDescent="0.4">
      <c r="B236" s="4">
        <v>233</v>
      </c>
      <c r="C236" s="6">
        <f t="shared" si="9"/>
        <v>110206.51439219745</v>
      </c>
      <c r="D236" s="6">
        <f t="shared" si="10"/>
        <v>14124.690820820388</v>
      </c>
      <c r="E236" s="6">
        <f t="shared" si="11"/>
        <v>124331.20521301783</v>
      </c>
    </row>
    <row r="237" spans="2:5" x14ac:dyDescent="0.4">
      <c r="B237" s="4">
        <v>234</v>
      </c>
      <c r="C237" s="6">
        <f t="shared" si="9"/>
        <v>110402.1309552436</v>
      </c>
      <c r="D237" s="6">
        <f t="shared" si="10"/>
        <v>13929.074257774235</v>
      </c>
      <c r="E237" s="6">
        <f t="shared" si="11"/>
        <v>124331.20521301783</v>
      </c>
    </row>
    <row r="238" spans="2:5" x14ac:dyDescent="0.4">
      <c r="B238" s="4">
        <v>235</v>
      </c>
      <c r="C238" s="6">
        <f t="shared" si="9"/>
        <v>110598.09473768916</v>
      </c>
      <c r="D238" s="6">
        <f t="shared" si="10"/>
        <v>13733.11047532868</v>
      </c>
      <c r="E238" s="6">
        <f t="shared" si="11"/>
        <v>124331.20521301783</v>
      </c>
    </row>
    <row r="239" spans="2:5" x14ac:dyDescent="0.4">
      <c r="B239" s="4">
        <v>236</v>
      </c>
      <c r="C239" s="6">
        <f t="shared" si="9"/>
        <v>110794.40635584856</v>
      </c>
      <c r="D239" s="6">
        <f t="shared" si="10"/>
        <v>13536.79885716928</v>
      </c>
      <c r="E239" s="6">
        <f t="shared" si="11"/>
        <v>124331.20521301785</v>
      </c>
    </row>
    <row r="240" spans="2:5" x14ac:dyDescent="0.4">
      <c r="B240" s="4">
        <v>237</v>
      </c>
      <c r="C240" s="6">
        <f t="shared" si="9"/>
        <v>110991.06642713018</v>
      </c>
      <c r="D240" s="6">
        <f t="shared" si="10"/>
        <v>13340.13878588765</v>
      </c>
      <c r="E240" s="6">
        <f t="shared" si="11"/>
        <v>124331.20521301783</v>
      </c>
    </row>
    <row r="241" spans="2:5" x14ac:dyDescent="0.4">
      <c r="B241" s="4">
        <v>238</v>
      </c>
      <c r="C241" s="6">
        <f t="shared" si="9"/>
        <v>111188.07557003835</v>
      </c>
      <c r="D241" s="6">
        <f t="shared" si="10"/>
        <v>13143.129642979495</v>
      </c>
      <c r="E241" s="6">
        <f t="shared" si="11"/>
        <v>124331.20521301783</v>
      </c>
    </row>
    <row r="242" spans="2:5" x14ac:dyDescent="0.4">
      <c r="B242" s="4">
        <v>239</v>
      </c>
      <c r="C242" s="6">
        <f t="shared" si="9"/>
        <v>111385.43440417516</v>
      </c>
      <c r="D242" s="6">
        <f t="shared" si="10"/>
        <v>12945.770808842675</v>
      </c>
      <c r="E242" s="6">
        <f t="shared" si="11"/>
        <v>124331.20521301783</v>
      </c>
    </row>
    <row r="243" spans="2:5" x14ac:dyDescent="0.4">
      <c r="B243" s="4">
        <v>240</v>
      </c>
      <c r="C243" s="6">
        <f t="shared" si="9"/>
        <v>111583.14355024257</v>
      </c>
      <c r="D243" s="6">
        <f t="shared" si="10"/>
        <v>12748.061662775266</v>
      </c>
      <c r="E243" s="6">
        <f t="shared" si="11"/>
        <v>124331.20521301783</v>
      </c>
    </row>
    <row r="244" spans="2:5" x14ac:dyDescent="0.4">
      <c r="B244" s="4">
        <v>241</v>
      </c>
      <c r="C244" s="6">
        <f t="shared" si="9"/>
        <v>111781.20363004426</v>
      </c>
      <c r="D244" s="6">
        <f t="shared" si="10"/>
        <v>12550.001582973582</v>
      </c>
      <c r="E244" s="6">
        <f t="shared" si="11"/>
        <v>124331.20521301783</v>
      </c>
    </row>
    <row r="245" spans="2:5" x14ac:dyDescent="0.4">
      <c r="B245" s="4">
        <v>242</v>
      </c>
      <c r="C245" s="6">
        <f t="shared" si="9"/>
        <v>111979.61526648758</v>
      </c>
      <c r="D245" s="6">
        <f t="shared" si="10"/>
        <v>12351.589946530254</v>
      </c>
      <c r="E245" s="6">
        <f t="shared" si="11"/>
        <v>124331.20521301783</v>
      </c>
    </row>
    <row r="246" spans="2:5" x14ac:dyDescent="0.4">
      <c r="B246" s="4">
        <v>243</v>
      </c>
      <c r="C246" s="6">
        <f t="shared" si="9"/>
        <v>112178.37908358561</v>
      </c>
      <c r="D246" s="6">
        <f t="shared" si="10"/>
        <v>12152.82612943224</v>
      </c>
      <c r="E246" s="6">
        <f t="shared" si="11"/>
        <v>124331.20521301785</v>
      </c>
    </row>
    <row r="247" spans="2:5" x14ac:dyDescent="0.4">
      <c r="B247" s="4">
        <v>244</v>
      </c>
      <c r="C247" s="6">
        <f t="shared" si="9"/>
        <v>112377.49570645897</v>
      </c>
      <c r="D247" s="6">
        <f t="shared" si="10"/>
        <v>11953.709506558875</v>
      </c>
      <c r="E247" s="6">
        <f t="shared" si="11"/>
        <v>124331.20521301785</v>
      </c>
    </row>
    <row r="248" spans="2:5" x14ac:dyDescent="0.4">
      <c r="B248" s="4">
        <v>245</v>
      </c>
      <c r="C248" s="6">
        <f t="shared" si="9"/>
        <v>112576.96576133794</v>
      </c>
      <c r="D248" s="6">
        <f t="shared" si="10"/>
        <v>11754.239451679907</v>
      </c>
      <c r="E248" s="6">
        <f t="shared" si="11"/>
        <v>124331.20521301785</v>
      </c>
    </row>
    <row r="249" spans="2:5" x14ac:dyDescent="0.4">
      <c r="B249" s="4">
        <v>246</v>
      </c>
      <c r="C249" s="6">
        <f t="shared" si="9"/>
        <v>112776.78987556431</v>
      </c>
      <c r="D249" s="6">
        <f t="shared" si="10"/>
        <v>11554.415337453536</v>
      </c>
      <c r="E249" s="6">
        <f t="shared" si="11"/>
        <v>124331.20521301785</v>
      </c>
    </row>
    <row r="250" spans="2:5" x14ac:dyDescent="0.4">
      <c r="B250" s="4">
        <v>247</v>
      </c>
      <c r="C250" s="6">
        <f t="shared" si="9"/>
        <v>112976.96867759342</v>
      </c>
      <c r="D250" s="6">
        <f t="shared" si="10"/>
        <v>11354.236535424408</v>
      </c>
      <c r="E250" s="6">
        <f t="shared" si="11"/>
        <v>124331.20521301783</v>
      </c>
    </row>
    <row r="251" spans="2:5" x14ac:dyDescent="0.4">
      <c r="B251" s="4">
        <v>248</v>
      </c>
      <c r="C251" s="6">
        <f t="shared" si="9"/>
        <v>113177.50279699615</v>
      </c>
      <c r="D251" s="6">
        <f t="shared" si="10"/>
        <v>11153.702416021681</v>
      </c>
      <c r="E251" s="6">
        <f t="shared" si="11"/>
        <v>124331.20521301783</v>
      </c>
    </row>
    <row r="252" spans="2:5" x14ac:dyDescent="0.4">
      <c r="B252" s="4">
        <v>249</v>
      </c>
      <c r="C252" s="6">
        <f t="shared" si="9"/>
        <v>113378.39286446084</v>
      </c>
      <c r="D252" s="6">
        <f t="shared" si="10"/>
        <v>10952.812348557012</v>
      </c>
      <c r="E252" s="6">
        <f t="shared" si="11"/>
        <v>124331.20521301785</v>
      </c>
    </row>
    <row r="253" spans="2:5" x14ac:dyDescent="0.4">
      <c r="B253" s="4">
        <v>250</v>
      </c>
      <c r="C253" s="6">
        <f t="shared" si="9"/>
        <v>113579.63951179523</v>
      </c>
      <c r="D253" s="6">
        <f t="shared" si="10"/>
        <v>10751.565701222593</v>
      </c>
      <c r="E253" s="6">
        <f t="shared" si="11"/>
        <v>124331.20521301782</v>
      </c>
    </row>
    <row r="254" spans="2:5" x14ac:dyDescent="0.4">
      <c r="B254" s="4">
        <v>251</v>
      </c>
      <c r="C254" s="6">
        <f t="shared" si="9"/>
        <v>113781.24337192868</v>
      </c>
      <c r="D254" s="6">
        <f t="shared" si="10"/>
        <v>10549.961841089158</v>
      </c>
      <c r="E254" s="6">
        <f t="shared" si="11"/>
        <v>124331.20521301783</v>
      </c>
    </row>
    <row r="255" spans="2:5" x14ac:dyDescent="0.4">
      <c r="B255" s="4">
        <v>252</v>
      </c>
      <c r="C255" s="6">
        <f t="shared" si="9"/>
        <v>113983.20507891386</v>
      </c>
      <c r="D255" s="6">
        <f t="shared" si="10"/>
        <v>10348.000134103986</v>
      </c>
      <c r="E255" s="6">
        <f t="shared" si="11"/>
        <v>124331.20521301785</v>
      </c>
    </row>
    <row r="256" spans="2:5" x14ac:dyDescent="0.4">
      <c r="B256" s="4">
        <v>253</v>
      </c>
      <c r="C256" s="6">
        <f t="shared" si="9"/>
        <v>114185.52526792893</v>
      </c>
      <c r="D256" s="6">
        <f t="shared" si="10"/>
        <v>10145.679945088914</v>
      </c>
      <c r="E256" s="6">
        <f t="shared" si="11"/>
        <v>124331.20521301783</v>
      </c>
    </row>
    <row r="257" spans="2:5" x14ac:dyDescent="0.4">
      <c r="B257" s="4">
        <v>254</v>
      </c>
      <c r="C257" s="6">
        <f t="shared" si="9"/>
        <v>114388.20457527949</v>
      </c>
      <c r="D257" s="6">
        <f t="shared" si="10"/>
        <v>9943.0006377383397</v>
      </c>
      <c r="E257" s="6">
        <f t="shared" si="11"/>
        <v>124331.20521301783</v>
      </c>
    </row>
    <row r="258" spans="2:5" x14ac:dyDescent="0.4">
      <c r="B258" s="4">
        <v>255</v>
      </c>
      <c r="C258" s="6">
        <f t="shared" si="9"/>
        <v>114591.24363840061</v>
      </c>
      <c r="D258" s="6">
        <f t="shared" si="10"/>
        <v>9739.9615746172167</v>
      </c>
      <c r="E258" s="6">
        <f t="shared" si="11"/>
        <v>124331.20521301783</v>
      </c>
    </row>
    <row r="259" spans="2:5" x14ac:dyDescent="0.4">
      <c r="B259" s="4">
        <v>256</v>
      </c>
      <c r="C259" s="6">
        <f t="shared" si="9"/>
        <v>114794.64309585879</v>
      </c>
      <c r="D259" s="6">
        <f t="shared" si="10"/>
        <v>9536.5621171590556</v>
      </c>
      <c r="E259" s="6">
        <f t="shared" si="11"/>
        <v>124331.20521301785</v>
      </c>
    </row>
    <row r="260" spans="2:5" x14ac:dyDescent="0.4">
      <c r="B260" s="4">
        <v>257</v>
      </c>
      <c r="C260" s="6">
        <f t="shared" si="9"/>
        <v>114998.40358735393</v>
      </c>
      <c r="D260" s="6">
        <f t="shared" si="10"/>
        <v>9332.8016256639057</v>
      </c>
      <c r="E260" s="6">
        <f t="shared" si="11"/>
        <v>124331.20521301783</v>
      </c>
    </row>
    <row r="261" spans="2:5" x14ac:dyDescent="0.4">
      <c r="B261" s="4">
        <v>258</v>
      </c>
      <c r="C261" s="6">
        <f t="shared" ref="C261:C303" si="12">-PPMT($H$4/12,$B261,$H$5*12,$H$3,0,0)</f>
        <v>115202.52575372148</v>
      </c>
      <c r="D261" s="6">
        <f t="shared" ref="D261:D303" si="13">-IPMT($H$4/12,$B261,$H$5*12,$H$3,0,0)</f>
        <v>9128.6794592963524</v>
      </c>
      <c r="E261" s="6">
        <f t="shared" ref="E261:E303" si="14">C261+D261</f>
        <v>124331.20521301783</v>
      </c>
    </row>
    <row r="262" spans="2:5" x14ac:dyDescent="0.4">
      <c r="B262" s="4">
        <v>259</v>
      </c>
      <c r="C262" s="6">
        <f t="shared" si="12"/>
        <v>115407.01023693435</v>
      </c>
      <c r="D262" s="6">
        <f t="shared" si="13"/>
        <v>8924.1949760834977</v>
      </c>
      <c r="E262" s="6">
        <f t="shared" si="14"/>
        <v>124331.20521301785</v>
      </c>
    </row>
    <row r="263" spans="2:5" x14ac:dyDescent="0.4">
      <c r="B263" s="4">
        <v>260</v>
      </c>
      <c r="C263" s="6">
        <f t="shared" si="12"/>
        <v>115611.85768010491</v>
      </c>
      <c r="D263" s="6">
        <f t="shared" si="13"/>
        <v>8719.3475329129415</v>
      </c>
      <c r="E263" s="6">
        <f t="shared" si="14"/>
        <v>124331.20521301785</v>
      </c>
    </row>
    <row r="264" spans="2:5" x14ac:dyDescent="0.4">
      <c r="B264" s="4">
        <v>261</v>
      </c>
      <c r="C264" s="6">
        <f t="shared" si="12"/>
        <v>115817.06872748707</v>
      </c>
      <c r="D264" s="6">
        <f t="shared" si="13"/>
        <v>8514.1364855307529</v>
      </c>
      <c r="E264" s="6">
        <f t="shared" si="14"/>
        <v>124331.20521301782</v>
      </c>
    </row>
    <row r="265" spans="2:5" x14ac:dyDescent="0.4">
      <c r="B265" s="4">
        <v>262</v>
      </c>
      <c r="C265" s="6">
        <f t="shared" si="12"/>
        <v>116022.64402447837</v>
      </c>
      <c r="D265" s="6">
        <f t="shared" si="13"/>
        <v>8308.5611885394646</v>
      </c>
      <c r="E265" s="6">
        <f t="shared" si="14"/>
        <v>124331.20521301783</v>
      </c>
    </row>
    <row r="266" spans="2:5" x14ac:dyDescent="0.4">
      <c r="B266" s="4">
        <v>263</v>
      </c>
      <c r="C266" s="6">
        <f t="shared" si="12"/>
        <v>116228.58421762183</v>
      </c>
      <c r="D266" s="6">
        <f t="shared" si="13"/>
        <v>8102.6209953960133</v>
      </c>
      <c r="E266" s="6">
        <f t="shared" si="14"/>
        <v>124331.20521301785</v>
      </c>
    </row>
    <row r="267" spans="2:5" x14ac:dyDescent="0.4">
      <c r="B267" s="4">
        <v>264</v>
      </c>
      <c r="C267" s="6">
        <f t="shared" si="12"/>
        <v>116434.88995460809</v>
      </c>
      <c r="D267" s="6">
        <f t="shared" si="13"/>
        <v>7896.3152584097343</v>
      </c>
      <c r="E267" s="6">
        <f t="shared" si="14"/>
        <v>124331.20521301783</v>
      </c>
    </row>
    <row r="268" spans="2:5" x14ac:dyDescent="0.4">
      <c r="B268" s="4">
        <v>265</v>
      </c>
      <c r="C268" s="6">
        <f t="shared" si="12"/>
        <v>116641.56188427753</v>
      </c>
      <c r="D268" s="6">
        <f t="shared" si="13"/>
        <v>7689.6433287403052</v>
      </c>
      <c r="E268" s="6">
        <f t="shared" si="14"/>
        <v>124331.20521301783</v>
      </c>
    </row>
    <row r="269" spans="2:5" x14ac:dyDescent="0.4">
      <c r="B269" s="4">
        <v>266</v>
      </c>
      <c r="C269" s="6">
        <f t="shared" si="12"/>
        <v>116848.60065662213</v>
      </c>
      <c r="D269" s="6">
        <f t="shared" si="13"/>
        <v>7482.604556395715</v>
      </c>
      <c r="E269" s="6">
        <f t="shared" si="14"/>
        <v>124331.20521301785</v>
      </c>
    </row>
    <row r="270" spans="2:5" x14ac:dyDescent="0.4">
      <c r="B270" s="4">
        <v>267</v>
      </c>
      <c r="C270" s="6">
        <f t="shared" si="12"/>
        <v>117056.00692278764</v>
      </c>
      <c r="D270" s="6">
        <f t="shared" si="13"/>
        <v>7275.1982902302098</v>
      </c>
      <c r="E270" s="6">
        <f t="shared" si="14"/>
        <v>124331.20521301785</v>
      </c>
    </row>
    <row r="271" spans="2:5" x14ac:dyDescent="0.4">
      <c r="B271" s="4">
        <v>268</v>
      </c>
      <c r="C271" s="6">
        <f t="shared" si="12"/>
        <v>117263.78133507558</v>
      </c>
      <c r="D271" s="6">
        <f t="shared" si="13"/>
        <v>7067.4238779422612</v>
      </c>
      <c r="E271" s="6">
        <f t="shared" si="14"/>
        <v>124331.20521301783</v>
      </c>
    </row>
    <row r="272" spans="2:5" x14ac:dyDescent="0.4">
      <c r="B272" s="4">
        <v>269</v>
      </c>
      <c r="C272" s="6">
        <f t="shared" si="12"/>
        <v>117471.92454694533</v>
      </c>
      <c r="D272" s="6">
        <f t="shared" si="13"/>
        <v>6859.2806660725009</v>
      </c>
      <c r="E272" s="6">
        <f t="shared" si="14"/>
        <v>124331.20521301783</v>
      </c>
    </row>
    <row r="273" spans="2:5" x14ac:dyDescent="0.4">
      <c r="B273" s="4">
        <v>270</v>
      </c>
      <c r="C273" s="6">
        <f t="shared" si="12"/>
        <v>117680.43721301615</v>
      </c>
      <c r="D273" s="6">
        <f t="shared" si="13"/>
        <v>6650.7680000016753</v>
      </c>
      <c r="E273" s="6">
        <f t="shared" si="14"/>
        <v>124331.20521301782</v>
      </c>
    </row>
    <row r="274" spans="2:5" x14ac:dyDescent="0.4">
      <c r="B274" s="4">
        <v>271</v>
      </c>
      <c r="C274" s="6">
        <f t="shared" si="12"/>
        <v>117889.31998906926</v>
      </c>
      <c r="D274" s="6">
        <f t="shared" si="13"/>
        <v>6441.8852239485705</v>
      </c>
      <c r="E274" s="6">
        <f t="shared" si="14"/>
        <v>124331.20521301783</v>
      </c>
    </row>
    <row r="275" spans="2:5" x14ac:dyDescent="0.4">
      <c r="B275" s="4">
        <v>272</v>
      </c>
      <c r="C275" s="6">
        <f t="shared" si="12"/>
        <v>118098.57353204986</v>
      </c>
      <c r="D275" s="6">
        <f t="shared" si="13"/>
        <v>6232.631680967972</v>
      </c>
      <c r="E275" s="6">
        <f t="shared" si="14"/>
        <v>124331.20521301783</v>
      </c>
    </row>
    <row r="276" spans="2:5" x14ac:dyDescent="0.4">
      <c r="B276" s="4">
        <v>273</v>
      </c>
      <c r="C276" s="6">
        <f t="shared" si="12"/>
        <v>118308.19850006925</v>
      </c>
      <c r="D276" s="6">
        <f t="shared" si="13"/>
        <v>6023.0067129485833</v>
      </c>
      <c r="E276" s="6">
        <f t="shared" si="14"/>
        <v>124331.20521301783</v>
      </c>
    </row>
    <row r="277" spans="2:5" x14ac:dyDescent="0.4">
      <c r="B277" s="4">
        <v>274</v>
      </c>
      <c r="C277" s="6">
        <f t="shared" si="12"/>
        <v>118518.19555240688</v>
      </c>
      <c r="D277" s="6">
        <f t="shared" si="13"/>
        <v>5813.009660610961</v>
      </c>
      <c r="E277" s="6">
        <f t="shared" si="14"/>
        <v>124331.20521301783</v>
      </c>
    </row>
    <row r="278" spans="2:5" x14ac:dyDescent="0.4">
      <c r="B278" s="4">
        <v>275</v>
      </c>
      <c r="C278" s="6">
        <f t="shared" si="12"/>
        <v>118728.5653495124</v>
      </c>
      <c r="D278" s="6">
        <f t="shared" si="13"/>
        <v>5602.6398635054393</v>
      </c>
      <c r="E278" s="6">
        <f t="shared" si="14"/>
        <v>124331.20521301783</v>
      </c>
    </row>
    <row r="279" spans="2:5" x14ac:dyDescent="0.4">
      <c r="B279" s="4">
        <v>276</v>
      </c>
      <c r="C279" s="6">
        <f t="shared" si="12"/>
        <v>118939.30855300778</v>
      </c>
      <c r="D279" s="6">
        <f t="shared" si="13"/>
        <v>5391.8966600100548</v>
      </c>
      <c r="E279" s="6">
        <f t="shared" si="14"/>
        <v>124331.20521301783</v>
      </c>
    </row>
    <row r="280" spans="2:5" x14ac:dyDescent="0.4">
      <c r="B280" s="4">
        <v>277</v>
      </c>
      <c r="C280" s="6">
        <f t="shared" si="12"/>
        <v>119150.42582568938</v>
      </c>
      <c r="D280" s="6">
        <f t="shared" si="13"/>
        <v>5180.7793873284663</v>
      </c>
      <c r="E280" s="6">
        <f t="shared" si="14"/>
        <v>124331.20521301785</v>
      </c>
    </row>
    <row r="281" spans="2:5" x14ac:dyDescent="0.4">
      <c r="B281" s="4">
        <v>278</v>
      </c>
      <c r="C281" s="6">
        <f t="shared" si="12"/>
        <v>119361.91783152997</v>
      </c>
      <c r="D281" s="6">
        <f t="shared" si="13"/>
        <v>4969.2873814878667</v>
      </c>
      <c r="E281" s="6">
        <f t="shared" si="14"/>
        <v>124331.20521301783</v>
      </c>
    </row>
    <row r="282" spans="2:5" x14ac:dyDescent="0.4">
      <c r="B282" s="4">
        <v>279</v>
      </c>
      <c r="C282" s="6">
        <f t="shared" si="12"/>
        <v>119573.78523568093</v>
      </c>
      <c r="D282" s="6">
        <f t="shared" si="13"/>
        <v>4757.419977336901</v>
      </c>
      <c r="E282" s="6">
        <f t="shared" si="14"/>
        <v>124331.20521301783</v>
      </c>
    </row>
    <row r="283" spans="2:5" x14ac:dyDescent="0.4">
      <c r="B283" s="4">
        <v>280</v>
      </c>
      <c r="C283" s="6">
        <f t="shared" si="12"/>
        <v>119786.02870447427</v>
      </c>
      <c r="D283" s="6">
        <f t="shared" si="13"/>
        <v>4545.1765085435682</v>
      </c>
      <c r="E283" s="6">
        <f t="shared" si="14"/>
        <v>124331.20521301783</v>
      </c>
    </row>
    <row r="284" spans="2:5" x14ac:dyDescent="0.4">
      <c r="B284" s="4">
        <v>281</v>
      </c>
      <c r="C284" s="6">
        <f t="shared" si="12"/>
        <v>119998.64890542472</v>
      </c>
      <c r="D284" s="6">
        <f t="shared" si="13"/>
        <v>4332.5563075931259</v>
      </c>
      <c r="E284" s="6">
        <f t="shared" si="14"/>
        <v>124331.20521301785</v>
      </c>
    </row>
    <row r="285" spans="2:5" x14ac:dyDescent="0.4">
      <c r="B285" s="4">
        <v>282</v>
      </c>
      <c r="C285" s="6">
        <f t="shared" si="12"/>
        <v>120211.64650723182</v>
      </c>
      <c r="D285" s="6">
        <f t="shared" si="13"/>
        <v>4119.5587057859966</v>
      </c>
      <c r="E285" s="6">
        <f t="shared" si="14"/>
        <v>124331.20521301782</v>
      </c>
    </row>
    <row r="286" spans="2:5" x14ac:dyDescent="0.4">
      <c r="B286" s="4">
        <v>283</v>
      </c>
      <c r="C286" s="6">
        <f t="shared" si="12"/>
        <v>120425.0221797822</v>
      </c>
      <c r="D286" s="6">
        <f t="shared" si="13"/>
        <v>3906.1830332356603</v>
      </c>
      <c r="E286" s="6">
        <f t="shared" si="14"/>
        <v>124331.20521301786</v>
      </c>
    </row>
    <row r="287" spans="2:5" x14ac:dyDescent="0.4">
      <c r="B287" s="4">
        <v>284</v>
      </c>
      <c r="C287" s="6">
        <f t="shared" si="12"/>
        <v>120638.77659415128</v>
      </c>
      <c r="D287" s="6">
        <f t="shared" si="13"/>
        <v>3692.4286188665474</v>
      </c>
      <c r="E287" s="6">
        <f t="shared" si="14"/>
        <v>124331.20521301782</v>
      </c>
    </row>
    <row r="288" spans="2:5" x14ac:dyDescent="0.4">
      <c r="B288" s="4">
        <v>285</v>
      </c>
      <c r="C288" s="6">
        <f t="shared" si="12"/>
        <v>120852.9104226059</v>
      </c>
      <c r="D288" s="6">
        <f t="shared" si="13"/>
        <v>3478.2947904119283</v>
      </c>
      <c r="E288" s="6">
        <f t="shared" si="14"/>
        <v>124331.20521301782</v>
      </c>
    </row>
    <row r="289" spans="2:5" x14ac:dyDescent="0.4">
      <c r="B289" s="4">
        <v>286</v>
      </c>
      <c r="C289" s="6">
        <f t="shared" si="12"/>
        <v>121067.42433860603</v>
      </c>
      <c r="D289" s="6">
        <f t="shared" si="13"/>
        <v>3263.7808744118033</v>
      </c>
      <c r="E289" s="6">
        <f t="shared" si="14"/>
        <v>124331.20521301783</v>
      </c>
    </row>
    <row r="290" spans="2:5" x14ac:dyDescent="0.4">
      <c r="B290" s="4">
        <v>287</v>
      </c>
      <c r="C290" s="6">
        <f t="shared" si="12"/>
        <v>121282.31901680706</v>
      </c>
      <c r="D290" s="6">
        <f t="shared" si="13"/>
        <v>3048.8861962107776</v>
      </c>
      <c r="E290" s="6">
        <f t="shared" si="14"/>
        <v>124331.20521301783</v>
      </c>
    </row>
    <row r="291" spans="2:5" x14ac:dyDescent="0.4">
      <c r="B291" s="4">
        <v>288</v>
      </c>
      <c r="C291" s="6">
        <f t="shared" si="12"/>
        <v>121497.5951330619</v>
      </c>
      <c r="D291" s="6">
        <f t="shared" si="13"/>
        <v>2833.6100799559445</v>
      </c>
      <c r="E291" s="6">
        <f t="shared" si="14"/>
        <v>124331.20521301785</v>
      </c>
    </row>
    <row r="292" spans="2:5" x14ac:dyDescent="0.4">
      <c r="B292" s="4">
        <v>289</v>
      </c>
      <c r="C292" s="6">
        <f t="shared" si="12"/>
        <v>121713.25336442307</v>
      </c>
      <c r="D292" s="6">
        <f t="shared" si="13"/>
        <v>2617.9518485947601</v>
      </c>
      <c r="E292" s="6">
        <f t="shared" si="14"/>
        <v>124331.20521301783</v>
      </c>
    </row>
    <row r="293" spans="2:5" x14ac:dyDescent="0.4">
      <c r="B293" s="4">
        <v>290</v>
      </c>
      <c r="C293" s="6">
        <f t="shared" si="12"/>
        <v>121929.29438914492</v>
      </c>
      <c r="D293" s="6">
        <f t="shared" si="13"/>
        <v>2401.9108238729095</v>
      </c>
      <c r="E293" s="6">
        <f t="shared" si="14"/>
        <v>124331.20521301783</v>
      </c>
    </row>
    <row r="294" spans="2:5" x14ac:dyDescent="0.4">
      <c r="B294" s="4">
        <v>291</v>
      </c>
      <c r="C294" s="6">
        <f t="shared" si="12"/>
        <v>122145.71888668566</v>
      </c>
      <c r="D294" s="6">
        <f t="shared" si="13"/>
        <v>2185.4863263321772</v>
      </c>
      <c r="E294" s="6">
        <f t="shared" si="14"/>
        <v>124331.20521301783</v>
      </c>
    </row>
    <row r="295" spans="2:5" x14ac:dyDescent="0.4">
      <c r="B295" s="4">
        <v>292</v>
      </c>
      <c r="C295" s="6">
        <f t="shared" si="12"/>
        <v>122362.52753770952</v>
      </c>
      <c r="D295" s="6">
        <f t="shared" si="13"/>
        <v>1968.6776753083093</v>
      </c>
      <c r="E295" s="6">
        <f t="shared" si="14"/>
        <v>124331.20521301783</v>
      </c>
    </row>
    <row r="296" spans="2:5" x14ac:dyDescent="0.4">
      <c r="B296" s="4">
        <v>293</v>
      </c>
      <c r="C296" s="6">
        <f t="shared" si="12"/>
        <v>122579.72102408898</v>
      </c>
      <c r="D296" s="6">
        <f t="shared" si="13"/>
        <v>1751.4841889288753</v>
      </c>
      <c r="E296" s="6">
        <f t="shared" si="14"/>
        <v>124331.20521301786</v>
      </c>
    </row>
    <row r="297" spans="2:5" x14ac:dyDescent="0.4">
      <c r="B297" s="4">
        <v>294</v>
      </c>
      <c r="C297" s="6">
        <f t="shared" si="12"/>
        <v>122797.30002890673</v>
      </c>
      <c r="D297" s="6">
        <f t="shared" si="13"/>
        <v>1533.9051841111173</v>
      </c>
      <c r="E297" s="6">
        <f t="shared" si="14"/>
        <v>124331.20521301785</v>
      </c>
    </row>
    <row r="298" spans="2:5" x14ac:dyDescent="0.4">
      <c r="B298" s="4">
        <v>295</v>
      </c>
      <c r="C298" s="6">
        <f t="shared" si="12"/>
        <v>123015.26523645803</v>
      </c>
      <c r="D298" s="6">
        <f t="shared" si="13"/>
        <v>1315.9399765598082</v>
      </c>
      <c r="E298" s="6">
        <f t="shared" si="14"/>
        <v>124331.20521301783</v>
      </c>
    </row>
    <row r="299" spans="2:5" x14ac:dyDescent="0.4">
      <c r="B299" s="4">
        <v>296</v>
      </c>
      <c r="C299" s="6">
        <f t="shared" si="12"/>
        <v>123233.61733225273</v>
      </c>
      <c r="D299" s="6">
        <f t="shared" si="13"/>
        <v>1097.5878807650952</v>
      </c>
      <c r="E299" s="6">
        <f t="shared" si="14"/>
        <v>124331.20521301782</v>
      </c>
    </row>
    <row r="300" spans="2:5" x14ac:dyDescent="0.4">
      <c r="B300" s="4">
        <v>297</v>
      </c>
      <c r="C300" s="6">
        <f t="shared" si="12"/>
        <v>123452.3570030175</v>
      </c>
      <c r="D300" s="6">
        <f t="shared" si="13"/>
        <v>878.8482100003464</v>
      </c>
      <c r="E300" s="6">
        <f t="shared" si="14"/>
        <v>124331.20521301785</v>
      </c>
    </row>
    <row r="301" spans="2:5" x14ac:dyDescent="0.4">
      <c r="B301" s="4">
        <v>298</v>
      </c>
      <c r="C301" s="6">
        <f t="shared" si="12"/>
        <v>123671.48493669783</v>
      </c>
      <c r="D301" s="6">
        <f t="shared" si="13"/>
        <v>659.72027631999026</v>
      </c>
      <c r="E301" s="6">
        <f t="shared" si="14"/>
        <v>124331.20521301782</v>
      </c>
    </row>
    <row r="302" spans="2:5" x14ac:dyDescent="0.4">
      <c r="B302" s="4">
        <v>299</v>
      </c>
      <c r="C302" s="6">
        <f t="shared" si="12"/>
        <v>123891.00182246047</v>
      </c>
      <c r="D302" s="6">
        <f t="shared" si="13"/>
        <v>440.20339055735161</v>
      </c>
      <c r="E302" s="6">
        <f t="shared" si="14"/>
        <v>124331.20521301782</v>
      </c>
    </row>
    <row r="303" spans="2:5" x14ac:dyDescent="0.4">
      <c r="B303" s="4">
        <v>300</v>
      </c>
      <c r="C303" s="6">
        <f t="shared" si="12"/>
        <v>124110.90835069533</v>
      </c>
      <c r="D303" s="6">
        <f t="shared" si="13"/>
        <v>220.29686232248426</v>
      </c>
      <c r="E303" s="6">
        <f t="shared" si="14"/>
        <v>124331.20521301782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22C99-F446-4C59-A08D-2F91616688A9}">
  <dimension ref="B1:G10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18</v>
      </c>
    </row>
    <row r="2" spans="2:7" x14ac:dyDescent="0.4">
      <c r="B2" s="35" t="s">
        <v>1</v>
      </c>
      <c r="C2" s="35"/>
      <c r="D2" s="5">
        <v>9.5000000000000001E-2</v>
      </c>
    </row>
    <row r="3" spans="2:7" x14ac:dyDescent="0.4">
      <c r="B3" s="35" t="s">
        <v>3</v>
      </c>
      <c r="C3" s="35"/>
      <c r="D3" s="19">
        <v>0</v>
      </c>
      <c r="E3" t="s">
        <v>19</v>
      </c>
    </row>
    <row r="5" spans="2:7" ht="19.5" x14ac:dyDescent="0.4">
      <c r="B5" s="27" t="s">
        <v>20</v>
      </c>
    </row>
    <row r="6" spans="2:7" x14ac:dyDescent="0.4">
      <c r="B6" s="13"/>
      <c r="C6" s="15" t="s">
        <v>21</v>
      </c>
      <c r="D6" s="39">
        <v>-5000</v>
      </c>
      <c r="E6" s="39">
        <v>-10000</v>
      </c>
      <c r="F6" s="39">
        <v>-15000</v>
      </c>
      <c r="G6" s="39">
        <v>-20000</v>
      </c>
    </row>
    <row r="7" spans="2:7" x14ac:dyDescent="0.4">
      <c r="B7" s="12" t="s">
        <v>22</v>
      </c>
      <c r="C7" s="14"/>
      <c r="D7" s="39"/>
      <c r="E7" s="39"/>
      <c r="F7" s="39"/>
      <c r="G7" s="39"/>
    </row>
    <row r="8" spans="2:7" x14ac:dyDescent="0.4">
      <c r="B8" s="39">
        <v>150000</v>
      </c>
      <c r="C8" s="39"/>
      <c r="D8" s="16">
        <f>ROUNDUP(NPER($D$2/12,D$6,$B8,0,$D$3),0)</f>
        <v>35</v>
      </c>
      <c r="E8" s="16">
        <f t="shared" ref="E8:G8" si="0">ROUNDUP(NPER($D$2/12,E$6,$B8,0,$D$3),0)</f>
        <v>17</v>
      </c>
      <c r="F8" s="16">
        <f t="shared" si="0"/>
        <v>11</v>
      </c>
      <c r="G8" s="16">
        <f t="shared" si="0"/>
        <v>8</v>
      </c>
    </row>
    <row r="9" spans="2:7" x14ac:dyDescent="0.4">
      <c r="B9" s="39">
        <v>300000</v>
      </c>
      <c r="C9" s="39"/>
      <c r="D9" s="16">
        <f t="shared" ref="D9:G10" si="1">ROUNDUP(NPER($D$2/12,D$6,$B9,0,$D$3),0)</f>
        <v>82</v>
      </c>
      <c r="E9" s="16">
        <f t="shared" si="1"/>
        <v>35</v>
      </c>
      <c r="F9" s="16">
        <f t="shared" si="1"/>
        <v>22</v>
      </c>
      <c r="G9" s="16">
        <f t="shared" si="1"/>
        <v>17</v>
      </c>
    </row>
    <row r="10" spans="2:7" x14ac:dyDescent="0.4">
      <c r="B10" s="39">
        <v>500000</v>
      </c>
      <c r="C10" s="39"/>
      <c r="D10" s="16">
        <f t="shared" si="1"/>
        <v>199</v>
      </c>
      <c r="E10" s="16">
        <f t="shared" si="1"/>
        <v>64</v>
      </c>
      <c r="F10" s="16">
        <f t="shared" si="1"/>
        <v>39</v>
      </c>
      <c r="G10" s="16">
        <f t="shared" si="1"/>
        <v>28</v>
      </c>
    </row>
  </sheetData>
  <mergeCells count="9">
    <mergeCell ref="G6:G7"/>
    <mergeCell ref="B8:C8"/>
    <mergeCell ref="B9:C9"/>
    <mergeCell ref="B10:C10"/>
    <mergeCell ref="B2:C2"/>
    <mergeCell ref="B3:C3"/>
    <mergeCell ref="D6:D7"/>
    <mergeCell ref="E6:E7"/>
    <mergeCell ref="F6:F7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4BC74-4637-4835-BABB-3D367E95569D}">
  <dimension ref="B1:G10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19.5" x14ac:dyDescent="0.4">
      <c r="B1" s="27" t="s">
        <v>23</v>
      </c>
    </row>
    <row r="2" spans="2:7" x14ac:dyDescent="0.4">
      <c r="B2" s="35" t="s">
        <v>24</v>
      </c>
      <c r="C2" s="35"/>
      <c r="D2" s="17">
        <v>10</v>
      </c>
    </row>
    <row r="3" spans="2:7" x14ac:dyDescent="0.4">
      <c r="B3" s="35" t="s">
        <v>25</v>
      </c>
      <c r="C3" s="35"/>
      <c r="D3" s="19">
        <v>0</v>
      </c>
      <c r="E3" t="s">
        <v>26</v>
      </c>
    </row>
    <row r="5" spans="2:7" ht="19.5" x14ac:dyDescent="0.4">
      <c r="B5" s="27" t="s">
        <v>27</v>
      </c>
    </row>
    <row r="6" spans="2:7" x14ac:dyDescent="0.4">
      <c r="B6" s="13"/>
      <c r="C6" s="15" t="s">
        <v>28</v>
      </c>
      <c r="D6" s="40">
        <v>-9000</v>
      </c>
      <c r="E6" s="40">
        <v>-10000</v>
      </c>
      <c r="F6" s="40">
        <v>-11000</v>
      </c>
      <c r="G6" s="40">
        <v>-12000</v>
      </c>
    </row>
    <row r="7" spans="2:7" x14ac:dyDescent="0.4">
      <c r="B7" s="12" t="s">
        <v>29</v>
      </c>
      <c r="C7" s="14"/>
      <c r="D7" s="41"/>
      <c r="E7" s="41"/>
      <c r="F7" s="41"/>
      <c r="G7" s="41"/>
    </row>
    <row r="8" spans="2:7" x14ac:dyDescent="0.4">
      <c r="B8" s="42">
        <v>800000</v>
      </c>
      <c r="C8" s="43"/>
      <c r="D8" s="18">
        <f t="shared" ref="D8:G10" si="0">RATE($D$2*12,D$6,$B8,0,$D$3)</f>
        <v>5.2445646549742807E-3</v>
      </c>
      <c r="E8" s="18">
        <f t="shared" si="0"/>
        <v>7.2410201352274967E-3</v>
      </c>
      <c r="F8" s="18">
        <f t="shared" si="0"/>
        <v>9.1298431490731812E-3</v>
      </c>
      <c r="G8" s="18">
        <f t="shared" si="0"/>
        <v>1.0930603939676735E-2</v>
      </c>
    </row>
    <row r="9" spans="2:7" x14ac:dyDescent="0.4">
      <c r="B9" s="42">
        <v>900000</v>
      </c>
      <c r="C9" s="43"/>
      <c r="D9" s="18">
        <f t="shared" si="0"/>
        <v>3.1141819460012775E-3</v>
      </c>
      <c r="E9" s="18">
        <f t="shared" si="0"/>
        <v>5.0150324652043403E-3</v>
      </c>
      <c r="F9" s="18">
        <f t="shared" si="0"/>
        <v>6.8074667799152555E-3</v>
      </c>
      <c r="G9" s="18">
        <f t="shared" si="0"/>
        <v>8.5108757211204058E-3</v>
      </c>
    </row>
    <row r="10" spans="2:7" x14ac:dyDescent="0.4">
      <c r="B10" s="42">
        <v>1000000</v>
      </c>
      <c r="C10" s="43"/>
      <c r="D10" s="18">
        <f t="shared" si="0"/>
        <v>1.2893757001961694E-3</v>
      </c>
      <c r="E10" s="18">
        <f t="shared" si="0"/>
        <v>3.114181946001225E-3</v>
      </c>
      <c r="F10" s="18">
        <f t="shared" si="0"/>
        <v>4.8301951050157502E-3</v>
      </c>
      <c r="G10" s="18">
        <f t="shared" si="0"/>
        <v>6.4566463446059461E-3</v>
      </c>
    </row>
  </sheetData>
  <mergeCells count="9">
    <mergeCell ref="G6:G7"/>
    <mergeCell ref="B8:C8"/>
    <mergeCell ref="B9:C9"/>
    <mergeCell ref="B10:C10"/>
    <mergeCell ref="B2:C2"/>
    <mergeCell ref="B3:C3"/>
    <mergeCell ref="D6:D7"/>
    <mergeCell ref="E6:E7"/>
    <mergeCell ref="F6:F7"/>
  </mergeCells>
  <phoneticPr fontId="5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E60BC-A306-46DA-802E-625837610A8C}">
  <dimension ref="B1:I303"/>
  <sheetViews>
    <sheetView workbookViewId="0"/>
  </sheetViews>
  <sheetFormatPr defaultRowHeight="18.75" x14ac:dyDescent="0.4"/>
  <cols>
    <col min="1" max="1" width="2.75" customWidth="1"/>
    <col min="2" max="2" width="14.375" bestFit="1" customWidth="1"/>
    <col min="3" max="3" width="10.5" bestFit="1" customWidth="1"/>
    <col min="4" max="4" width="10.25" bestFit="1" customWidth="1"/>
    <col min="5" max="5" width="10.375" customWidth="1"/>
    <col min="6" max="6" width="3.375" customWidth="1"/>
    <col min="7" max="7" width="4.125" customWidth="1"/>
  </cols>
  <sheetData>
    <row r="1" spans="2:9" ht="19.5" x14ac:dyDescent="0.4">
      <c r="B1" s="27" t="s">
        <v>41</v>
      </c>
    </row>
    <row r="2" spans="2:9" x14ac:dyDescent="0.4">
      <c r="G2" s="1" t="s">
        <v>42</v>
      </c>
    </row>
    <row r="3" spans="2:9" x14ac:dyDescent="0.4">
      <c r="B3" s="35" t="s">
        <v>53</v>
      </c>
      <c r="C3" s="11" t="s">
        <v>47</v>
      </c>
      <c r="D3" s="28" t="s">
        <v>48</v>
      </c>
      <c r="E3" s="28" t="s">
        <v>49</v>
      </c>
      <c r="G3" s="11" t="s">
        <v>44</v>
      </c>
      <c r="H3" s="11" t="s">
        <v>45</v>
      </c>
      <c r="I3" s="11" t="s">
        <v>46</v>
      </c>
    </row>
    <row r="4" spans="2:9" x14ac:dyDescent="0.4">
      <c r="B4" s="35"/>
      <c r="C4" s="24" t="s">
        <v>50</v>
      </c>
      <c r="D4" s="24" t="s">
        <v>51</v>
      </c>
      <c r="E4" s="24" t="s">
        <v>52</v>
      </c>
      <c r="G4" s="4">
        <v>1</v>
      </c>
      <c r="H4" s="8">
        <f t="shared" ref="H4:H67" si="0">-PPMT($C$12/12,$G4,$C$13*12,$C$11,0)</f>
        <v>73033.705213017834</v>
      </c>
      <c r="I4" s="8">
        <f t="shared" ref="I4:I67" si="1">-IPMT($C$12/12,$G4,$C$13*12,$C$11,0)</f>
        <v>51297.5</v>
      </c>
    </row>
    <row r="5" spans="2:9" x14ac:dyDescent="0.4">
      <c r="B5" s="20" t="s">
        <v>54</v>
      </c>
      <c r="C5" s="4">
        <v>13</v>
      </c>
      <c r="D5" s="4">
        <v>49</v>
      </c>
      <c r="E5" s="4">
        <v>109</v>
      </c>
      <c r="G5" s="4">
        <v>2</v>
      </c>
      <c r="H5" s="8">
        <f t="shared" si="0"/>
        <v>73163.340039770963</v>
      </c>
      <c r="I5" s="8">
        <f t="shared" si="1"/>
        <v>51167.865173246886</v>
      </c>
    </row>
    <row r="6" spans="2:9" x14ac:dyDescent="0.4">
      <c r="B6" s="20" t="s">
        <v>55</v>
      </c>
      <c r="C6" s="4">
        <v>30</v>
      </c>
      <c r="D6" s="4">
        <v>66</v>
      </c>
      <c r="E6" s="4">
        <v>126</v>
      </c>
      <c r="G6" s="4">
        <v>3</v>
      </c>
      <c r="H6" s="8">
        <f t="shared" si="0"/>
        <v>73293.204968341553</v>
      </c>
      <c r="I6" s="8">
        <f t="shared" si="1"/>
        <v>51038.000244676296</v>
      </c>
    </row>
    <row r="7" spans="2:9" x14ac:dyDescent="0.4">
      <c r="B7" s="20" t="s">
        <v>56</v>
      </c>
      <c r="C7" s="7">
        <f>-CUMIPMT($C$12/12,$C$13*12,$C$11,C$5,C$6,0)</f>
        <v>874625.0635729318</v>
      </c>
      <c r="D7" s="7">
        <f>-CUMIPMT($C$12/12,$C$13*12,$C$11,D$5,D$6,0)</f>
        <v>784746.53096105088</v>
      </c>
      <c r="E7" s="7">
        <f>-CUMIPMT($C$12/12,$C$13*12,$C$11,E$5,E$6,0)</f>
        <v>621589.82838320499</v>
      </c>
      <c r="G7" s="4">
        <v>4</v>
      </c>
      <c r="H7" s="8">
        <f t="shared" si="0"/>
        <v>73423.30040716035</v>
      </c>
      <c r="I7" s="8">
        <f t="shared" si="1"/>
        <v>50907.904805857484</v>
      </c>
    </row>
    <row r="8" spans="2:9" x14ac:dyDescent="0.4">
      <c r="B8" s="20" t="s">
        <v>57</v>
      </c>
      <c r="C8" s="7">
        <f>-CUMPRINC($C$12/12,$C$13*12,$C$11,C$5,C$6,0)</f>
        <v>1363336.6302613893</v>
      </c>
      <c r="D8" s="7">
        <f>-CUMPRINC($C$12/12,$C$13*12,$C$11,D$5,D$6,0)</f>
        <v>1453215.1628732702</v>
      </c>
      <c r="E8" s="7">
        <f>-CUMPRINC($C$12/12,$C$13*12,$C$11,E$5,E$6,0)</f>
        <v>1616371.8654511161</v>
      </c>
      <c r="G8" s="4">
        <v>5</v>
      </c>
      <c r="H8" s="8">
        <f t="shared" si="0"/>
        <v>73553.626765383073</v>
      </c>
      <c r="I8" s="8">
        <f t="shared" si="1"/>
        <v>50777.578447634776</v>
      </c>
    </row>
    <row r="9" spans="2:9" x14ac:dyDescent="0.4">
      <c r="G9" s="4">
        <v>6</v>
      </c>
      <c r="H9" s="8">
        <f t="shared" si="0"/>
        <v>73684.184452891612</v>
      </c>
      <c r="I9" s="8">
        <f t="shared" si="1"/>
        <v>50647.020760126215</v>
      </c>
    </row>
    <row r="10" spans="2:9" x14ac:dyDescent="0.4">
      <c r="B10" s="1" t="s">
        <v>43</v>
      </c>
      <c r="G10" s="4">
        <v>7</v>
      </c>
      <c r="H10" s="8">
        <f t="shared" si="0"/>
        <v>73814.973880295511</v>
      </c>
      <c r="I10" s="8">
        <f t="shared" si="1"/>
        <v>50516.231332722346</v>
      </c>
    </row>
    <row r="11" spans="2:9" x14ac:dyDescent="0.4">
      <c r="B11" s="9" t="s">
        <v>58</v>
      </c>
      <c r="C11" s="7">
        <v>28900000</v>
      </c>
      <c r="G11" s="4">
        <v>8</v>
      </c>
      <c r="H11" s="8">
        <f t="shared" si="0"/>
        <v>73945.99545893303</v>
      </c>
      <c r="I11" s="8">
        <f t="shared" si="1"/>
        <v>50385.209754084819</v>
      </c>
    </row>
    <row r="12" spans="2:9" x14ac:dyDescent="0.4">
      <c r="B12" s="9" t="s">
        <v>59</v>
      </c>
      <c r="C12" s="10">
        <v>2.1299999999999999E-2</v>
      </c>
      <c r="G12" s="4">
        <v>9</v>
      </c>
      <c r="H12" s="8">
        <f t="shared" si="0"/>
        <v>74077.24960087263</v>
      </c>
      <c r="I12" s="8">
        <f t="shared" si="1"/>
        <v>50253.955612145211</v>
      </c>
    </row>
    <row r="13" spans="2:9" x14ac:dyDescent="0.4">
      <c r="B13" s="9" t="s">
        <v>60</v>
      </c>
      <c r="C13" s="4">
        <v>25</v>
      </c>
      <c r="G13" s="4">
        <v>10</v>
      </c>
      <c r="H13" s="8">
        <f t="shared" si="0"/>
        <v>74208.736718914195</v>
      </c>
      <c r="I13" s="8">
        <f t="shared" si="1"/>
        <v>50122.468494103661</v>
      </c>
    </row>
    <row r="14" spans="2:9" x14ac:dyDescent="0.4">
      <c r="G14" s="4">
        <v>11</v>
      </c>
      <c r="H14" s="8">
        <f t="shared" si="0"/>
        <v>74340.457226590253</v>
      </c>
      <c r="I14" s="8">
        <f t="shared" si="1"/>
        <v>49990.747986427588</v>
      </c>
    </row>
    <row r="15" spans="2:9" x14ac:dyDescent="0.4">
      <c r="G15" s="4">
        <v>12</v>
      </c>
      <c r="H15" s="8">
        <f t="shared" si="0"/>
        <v>74472.411538167449</v>
      </c>
      <c r="I15" s="8">
        <f t="shared" si="1"/>
        <v>49858.793674850393</v>
      </c>
    </row>
    <row r="16" spans="2:9" x14ac:dyDescent="0.4">
      <c r="G16" s="4">
        <v>13</v>
      </c>
      <c r="H16" s="8">
        <f t="shared" si="0"/>
        <v>74604.600068647691</v>
      </c>
      <c r="I16" s="8">
        <f t="shared" si="1"/>
        <v>49726.605144370144</v>
      </c>
    </row>
    <row r="17" spans="7:9" x14ac:dyDescent="0.4">
      <c r="G17" s="4">
        <v>14</v>
      </c>
      <c r="H17" s="8">
        <f t="shared" si="0"/>
        <v>74737.023233769549</v>
      </c>
      <c r="I17" s="8">
        <f t="shared" si="1"/>
        <v>49594.181979248293</v>
      </c>
    </row>
    <row r="18" spans="7:9" x14ac:dyDescent="0.4">
      <c r="G18" s="4">
        <v>15</v>
      </c>
      <c r="H18" s="8">
        <f t="shared" si="0"/>
        <v>74869.681450009477</v>
      </c>
      <c r="I18" s="8">
        <f t="shared" si="1"/>
        <v>49461.523763008357</v>
      </c>
    </row>
    <row r="19" spans="7:9" x14ac:dyDescent="0.4">
      <c r="G19" s="4">
        <v>16</v>
      </c>
      <c r="H19" s="8">
        <f t="shared" si="0"/>
        <v>75002.575134583254</v>
      </c>
      <c r="I19" s="8">
        <f t="shared" si="1"/>
        <v>49328.63007843458</v>
      </c>
    </row>
    <row r="20" spans="7:9" x14ac:dyDescent="0.4">
      <c r="G20" s="4">
        <v>17</v>
      </c>
      <c r="H20" s="8">
        <f t="shared" si="0"/>
        <v>75135.704705447148</v>
      </c>
      <c r="I20" s="8">
        <f t="shared" si="1"/>
        <v>49195.500507570694</v>
      </c>
    </row>
    <row r="21" spans="7:9" x14ac:dyDescent="0.4">
      <c r="G21" s="4">
        <v>18</v>
      </c>
      <c r="H21" s="8">
        <f t="shared" si="0"/>
        <v>75269.070581299296</v>
      </c>
      <c r="I21" s="8">
        <f t="shared" si="1"/>
        <v>49062.134631718531</v>
      </c>
    </row>
    <row r="22" spans="7:9" x14ac:dyDescent="0.4">
      <c r="G22" s="4">
        <v>19</v>
      </c>
      <c r="H22" s="8">
        <f t="shared" si="0"/>
        <v>75402.673181581107</v>
      </c>
      <c r="I22" s="8">
        <f t="shared" si="1"/>
        <v>48928.532031436727</v>
      </c>
    </row>
    <row r="23" spans="7:9" x14ac:dyDescent="0.4">
      <c r="G23" s="4">
        <v>20</v>
      </c>
      <c r="H23" s="8">
        <f t="shared" si="0"/>
        <v>75536.512926478434</v>
      </c>
      <c r="I23" s="8">
        <f t="shared" si="1"/>
        <v>48794.692286539423</v>
      </c>
    </row>
    <row r="24" spans="7:9" x14ac:dyDescent="0.4">
      <c r="G24" s="4">
        <v>21</v>
      </c>
      <c r="H24" s="8">
        <f t="shared" si="0"/>
        <v>75670.590236922915</v>
      </c>
      <c r="I24" s="8">
        <f t="shared" si="1"/>
        <v>48660.614976094927</v>
      </c>
    </row>
    <row r="25" spans="7:9" x14ac:dyDescent="0.4">
      <c r="G25" s="4">
        <v>22</v>
      </c>
      <c r="H25" s="8">
        <f t="shared" si="0"/>
        <v>75804.905534593461</v>
      </c>
      <c r="I25" s="8">
        <f t="shared" si="1"/>
        <v>48526.299678424381</v>
      </c>
    </row>
    <row r="26" spans="7:9" x14ac:dyDescent="0.4">
      <c r="G26" s="4">
        <v>23</v>
      </c>
      <c r="H26" s="8">
        <f t="shared" si="0"/>
        <v>75939.459241917357</v>
      </c>
      <c r="I26" s="8">
        <f t="shared" si="1"/>
        <v>48391.745971100485</v>
      </c>
    </row>
    <row r="27" spans="7:9" x14ac:dyDescent="0.4">
      <c r="G27" s="4">
        <v>24</v>
      </c>
      <c r="H27" s="8">
        <f t="shared" si="0"/>
        <v>76074.251782071777</v>
      </c>
      <c r="I27" s="8">
        <f t="shared" si="1"/>
        <v>48256.953430946072</v>
      </c>
    </row>
    <row r="28" spans="7:9" x14ac:dyDescent="0.4">
      <c r="G28" s="4">
        <v>25</v>
      </c>
      <c r="H28" s="8">
        <f t="shared" si="0"/>
        <v>76209.283578984934</v>
      </c>
      <c r="I28" s="8">
        <f t="shared" si="1"/>
        <v>48121.921634032893</v>
      </c>
    </row>
    <row r="29" spans="7:9" x14ac:dyDescent="0.4">
      <c r="G29" s="4">
        <v>26</v>
      </c>
      <c r="H29" s="8">
        <f t="shared" si="0"/>
        <v>76344.555057337639</v>
      </c>
      <c r="I29" s="8">
        <f t="shared" si="1"/>
        <v>47986.650155680203</v>
      </c>
    </row>
    <row r="30" spans="7:9" x14ac:dyDescent="0.4">
      <c r="G30" s="4">
        <v>27</v>
      </c>
      <c r="H30" s="8">
        <f t="shared" si="0"/>
        <v>76480.066642564416</v>
      </c>
      <c r="I30" s="8">
        <f t="shared" si="1"/>
        <v>47851.138570453433</v>
      </c>
    </row>
    <row r="31" spans="7:9" x14ac:dyDescent="0.4">
      <c r="G31" s="4">
        <v>28</v>
      </c>
      <c r="H31" s="8">
        <f t="shared" si="0"/>
        <v>76615.818760854963</v>
      </c>
      <c r="I31" s="8">
        <f t="shared" si="1"/>
        <v>47715.386452162878</v>
      </c>
    </row>
    <row r="32" spans="7:9" x14ac:dyDescent="0.4">
      <c r="G32" s="4">
        <v>29</v>
      </c>
      <c r="H32" s="8">
        <f t="shared" si="0"/>
        <v>76751.811839155474</v>
      </c>
      <c r="I32" s="8">
        <f t="shared" si="1"/>
        <v>47579.393373862353</v>
      </c>
    </row>
    <row r="33" spans="7:9" x14ac:dyDescent="0.4">
      <c r="G33" s="4">
        <v>30</v>
      </c>
      <c r="H33" s="8">
        <f t="shared" si="0"/>
        <v>76888.046305169992</v>
      </c>
      <c r="I33" s="8">
        <f t="shared" si="1"/>
        <v>47443.158907847857</v>
      </c>
    </row>
    <row r="34" spans="7:9" x14ac:dyDescent="0.4">
      <c r="G34" s="4">
        <v>31</v>
      </c>
      <c r="H34" s="8">
        <f t="shared" si="0"/>
        <v>77024.522587361673</v>
      </c>
      <c r="I34" s="8">
        <f t="shared" si="1"/>
        <v>47306.682625656176</v>
      </c>
    </row>
    <row r="35" spans="7:9" x14ac:dyDescent="0.4">
      <c r="G35" s="4">
        <v>32</v>
      </c>
      <c r="H35" s="8">
        <f t="shared" si="0"/>
        <v>77161.241114954231</v>
      </c>
      <c r="I35" s="8">
        <f t="shared" si="1"/>
        <v>47169.96409806361</v>
      </c>
    </row>
    <row r="36" spans="7:9" x14ac:dyDescent="0.4">
      <c r="G36" s="4">
        <v>33</v>
      </c>
      <c r="H36" s="8">
        <f t="shared" si="0"/>
        <v>77298.202317933261</v>
      </c>
      <c r="I36" s="8">
        <f t="shared" si="1"/>
        <v>47033.002895084566</v>
      </c>
    </row>
    <row r="37" spans="7:9" x14ac:dyDescent="0.4">
      <c r="G37" s="4">
        <v>34</v>
      </c>
      <c r="H37" s="8">
        <f t="shared" si="0"/>
        <v>77435.406627047603</v>
      </c>
      <c r="I37" s="8">
        <f t="shared" si="1"/>
        <v>46895.798585970231</v>
      </c>
    </row>
    <row r="38" spans="7:9" x14ac:dyDescent="0.4">
      <c r="G38" s="4">
        <v>35</v>
      </c>
      <c r="H38" s="8">
        <f t="shared" si="0"/>
        <v>77572.854473810628</v>
      </c>
      <c r="I38" s="8">
        <f t="shared" si="1"/>
        <v>46758.350739207221</v>
      </c>
    </row>
    <row r="39" spans="7:9" x14ac:dyDescent="0.4">
      <c r="G39" s="4">
        <v>36</v>
      </c>
      <c r="H39" s="8">
        <f t="shared" si="0"/>
        <v>77710.546290501632</v>
      </c>
      <c r="I39" s="8">
        <f t="shared" si="1"/>
        <v>46620.658922516202</v>
      </c>
    </row>
    <row r="40" spans="7:9" x14ac:dyDescent="0.4">
      <c r="G40" s="4">
        <v>37</v>
      </c>
      <c r="H40" s="8">
        <f t="shared" si="0"/>
        <v>77848.482510167261</v>
      </c>
      <c r="I40" s="8">
        <f t="shared" si="1"/>
        <v>46482.722702850573</v>
      </c>
    </row>
    <row r="41" spans="7:9" x14ac:dyDescent="0.4">
      <c r="G41" s="4">
        <v>38</v>
      </c>
      <c r="H41" s="8">
        <f t="shared" si="0"/>
        <v>77986.66356662281</v>
      </c>
      <c r="I41" s="8">
        <f t="shared" si="1"/>
        <v>46344.541646395031</v>
      </c>
    </row>
    <row r="42" spans="7:9" x14ac:dyDescent="0.4">
      <c r="G42" s="4">
        <v>39</v>
      </c>
      <c r="H42" s="8">
        <f t="shared" si="0"/>
        <v>78125.089894453573</v>
      </c>
      <c r="I42" s="8">
        <f t="shared" si="1"/>
        <v>46206.115318564269</v>
      </c>
    </row>
    <row r="43" spans="7:9" x14ac:dyDescent="0.4">
      <c r="G43" s="4">
        <v>40</v>
      </c>
      <c r="H43" s="8">
        <f t="shared" si="0"/>
        <v>78263.761929016226</v>
      </c>
      <c r="I43" s="8">
        <f t="shared" si="1"/>
        <v>46067.443284001616</v>
      </c>
    </row>
    <row r="44" spans="7:9" x14ac:dyDescent="0.4">
      <c r="G44" s="4">
        <v>41</v>
      </c>
      <c r="H44" s="8">
        <f t="shared" si="0"/>
        <v>78402.680106440224</v>
      </c>
      <c r="I44" s="8">
        <f t="shared" si="1"/>
        <v>45928.52510657761</v>
      </c>
    </row>
    <row r="45" spans="7:9" x14ac:dyDescent="0.4">
      <c r="G45" s="4">
        <v>42</v>
      </c>
      <c r="H45" s="8">
        <f t="shared" si="0"/>
        <v>78541.844863629172</v>
      </c>
      <c r="I45" s="8">
        <f t="shared" si="1"/>
        <v>45789.360349388684</v>
      </c>
    </row>
    <row r="46" spans="7:9" x14ac:dyDescent="0.4">
      <c r="G46" s="4">
        <v>43</v>
      </c>
      <c r="H46" s="8">
        <f t="shared" si="0"/>
        <v>78681.256638262115</v>
      </c>
      <c r="I46" s="8">
        <f t="shared" si="1"/>
        <v>45649.948574755734</v>
      </c>
    </row>
    <row r="47" spans="7:9" x14ac:dyDescent="0.4">
      <c r="G47" s="4">
        <v>44</v>
      </c>
      <c r="H47" s="8">
        <f t="shared" si="0"/>
        <v>78820.915868795026</v>
      </c>
      <c r="I47" s="8">
        <f t="shared" si="1"/>
        <v>45510.289344222823</v>
      </c>
    </row>
    <row r="48" spans="7:9" x14ac:dyDescent="0.4">
      <c r="G48" s="4">
        <v>45</v>
      </c>
      <c r="H48" s="8">
        <f t="shared" si="0"/>
        <v>78960.822994462142</v>
      </c>
      <c r="I48" s="8">
        <f t="shared" si="1"/>
        <v>45370.382218555707</v>
      </c>
    </row>
    <row r="49" spans="7:9" x14ac:dyDescent="0.4">
      <c r="G49" s="4">
        <v>46</v>
      </c>
      <c r="H49" s="8">
        <f t="shared" si="0"/>
        <v>79100.978455277291</v>
      </c>
      <c r="I49" s="8">
        <f t="shared" si="1"/>
        <v>45230.226757740536</v>
      </c>
    </row>
    <row r="50" spans="7:9" x14ac:dyDescent="0.4">
      <c r="G50" s="4">
        <v>47</v>
      </c>
      <c r="H50" s="8">
        <f t="shared" si="0"/>
        <v>79241.382692035419</v>
      </c>
      <c r="I50" s="8">
        <f t="shared" si="1"/>
        <v>45089.822520982423</v>
      </c>
    </row>
    <row r="51" spans="7:9" x14ac:dyDescent="0.4">
      <c r="G51" s="4">
        <v>48</v>
      </c>
      <c r="H51" s="8">
        <f t="shared" si="0"/>
        <v>79382.036146313782</v>
      </c>
      <c r="I51" s="8">
        <f t="shared" si="1"/>
        <v>44949.169066704068</v>
      </c>
    </row>
    <row r="52" spans="7:9" x14ac:dyDescent="0.4">
      <c r="G52" s="4">
        <v>49</v>
      </c>
      <c r="H52" s="8">
        <f t="shared" si="0"/>
        <v>79522.939260473489</v>
      </c>
      <c r="I52" s="8">
        <f t="shared" si="1"/>
        <v>44808.265952544352</v>
      </c>
    </row>
    <row r="53" spans="7:9" x14ac:dyDescent="0.4">
      <c r="G53" s="4">
        <v>50</v>
      </c>
      <c r="H53" s="8">
        <f t="shared" si="0"/>
        <v>79664.09247766083</v>
      </c>
      <c r="I53" s="8">
        <f t="shared" si="1"/>
        <v>44667.112735357005</v>
      </c>
    </row>
    <row r="54" spans="7:9" x14ac:dyDescent="0.4">
      <c r="G54" s="4">
        <v>51</v>
      </c>
      <c r="H54" s="8">
        <f t="shared" si="0"/>
        <v>79805.496241808665</v>
      </c>
      <c r="I54" s="8">
        <f t="shared" si="1"/>
        <v>44525.708971209162</v>
      </c>
    </row>
    <row r="55" spans="7:9" x14ac:dyDescent="0.4">
      <c r="G55" s="4">
        <v>52</v>
      </c>
      <c r="H55" s="8">
        <f t="shared" si="0"/>
        <v>79947.150997637873</v>
      </c>
      <c r="I55" s="8">
        <f t="shared" si="1"/>
        <v>44384.054215379954</v>
      </c>
    </row>
    <row r="56" spans="7:9" x14ac:dyDescent="0.4">
      <c r="G56" s="4">
        <v>53</v>
      </c>
      <c r="H56" s="8">
        <f t="shared" si="0"/>
        <v>80089.057190658699</v>
      </c>
      <c r="I56" s="8">
        <f t="shared" si="1"/>
        <v>44242.14802235915</v>
      </c>
    </row>
    <row r="57" spans="7:9" x14ac:dyDescent="0.4">
      <c r="G57" s="4">
        <v>54</v>
      </c>
      <c r="H57" s="8">
        <f t="shared" si="0"/>
        <v>80231.215267172112</v>
      </c>
      <c r="I57" s="8">
        <f t="shared" si="1"/>
        <v>44099.989945845729</v>
      </c>
    </row>
    <row r="58" spans="7:9" x14ac:dyDescent="0.4">
      <c r="G58" s="4">
        <v>55</v>
      </c>
      <c r="H58" s="8">
        <f t="shared" si="0"/>
        <v>80373.62567427133</v>
      </c>
      <c r="I58" s="8">
        <f t="shared" si="1"/>
        <v>43957.579538746504</v>
      </c>
    </row>
    <row r="59" spans="7:9" x14ac:dyDescent="0.4">
      <c r="G59" s="4">
        <v>56</v>
      </c>
      <c r="H59" s="8">
        <f t="shared" si="0"/>
        <v>80516.28885984316</v>
      </c>
      <c r="I59" s="8">
        <f t="shared" si="1"/>
        <v>43814.916353174667</v>
      </c>
    </row>
    <row r="60" spans="7:9" x14ac:dyDescent="0.4">
      <c r="G60" s="4">
        <v>57</v>
      </c>
      <c r="H60" s="8">
        <f t="shared" si="0"/>
        <v>80659.205272569394</v>
      </c>
      <c r="I60" s="8">
        <f t="shared" si="1"/>
        <v>43671.999940448448</v>
      </c>
    </row>
    <row r="61" spans="7:9" x14ac:dyDescent="0.4">
      <c r="G61" s="4">
        <v>58</v>
      </c>
      <c r="H61" s="8">
        <f t="shared" si="0"/>
        <v>80802.375361928192</v>
      </c>
      <c r="I61" s="8">
        <f t="shared" si="1"/>
        <v>43528.829851089642</v>
      </c>
    </row>
    <row r="62" spans="7:9" x14ac:dyDescent="0.4">
      <c r="G62" s="4">
        <v>59</v>
      </c>
      <c r="H62" s="8">
        <f t="shared" si="0"/>
        <v>80945.799578195612</v>
      </c>
      <c r="I62" s="8">
        <f t="shared" si="1"/>
        <v>43385.405634822215</v>
      </c>
    </row>
    <row r="63" spans="7:9" x14ac:dyDescent="0.4">
      <c r="G63" s="4">
        <v>60</v>
      </c>
      <c r="H63" s="8">
        <f t="shared" si="0"/>
        <v>81089.478372446931</v>
      </c>
      <c r="I63" s="8">
        <f t="shared" si="1"/>
        <v>43241.726840570904</v>
      </c>
    </row>
    <row r="64" spans="7:9" x14ac:dyDescent="0.4">
      <c r="G64" s="4">
        <v>61</v>
      </c>
      <c r="H64" s="8">
        <f t="shared" si="0"/>
        <v>81233.412196558027</v>
      </c>
      <c r="I64" s="8">
        <f t="shared" si="1"/>
        <v>43097.793016459815</v>
      </c>
    </row>
    <row r="65" spans="7:9" x14ac:dyDescent="0.4">
      <c r="G65" s="4">
        <v>62</v>
      </c>
      <c r="H65" s="8">
        <f t="shared" si="0"/>
        <v>81377.601503206912</v>
      </c>
      <c r="I65" s="8">
        <f t="shared" si="1"/>
        <v>42953.603709810923</v>
      </c>
    </row>
    <row r="66" spans="7:9" x14ac:dyDescent="0.4">
      <c r="G66" s="4">
        <v>63</v>
      </c>
      <c r="H66" s="8">
        <f t="shared" si="0"/>
        <v>81522.046745875108</v>
      </c>
      <c r="I66" s="8">
        <f t="shared" si="1"/>
        <v>42809.158467142734</v>
      </c>
    </row>
    <row r="67" spans="7:9" x14ac:dyDescent="0.4">
      <c r="G67" s="4">
        <v>64</v>
      </c>
      <c r="H67" s="8">
        <f t="shared" si="0"/>
        <v>81666.748378849035</v>
      </c>
      <c r="I67" s="8">
        <f t="shared" si="1"/>
        <v>42664.456834168806</v>
      </c>
    </row>
    <row r="68" spans="7:9" x14ac:dyDescent="0.4">
      <c r="G68" s="4">
        <v>65</v>
      </c>
      <c r="H68" s="8">
        <f t="shared" ref="H68:H131" si="2">-PPMT($C$12/12,$G68,$C$13*12,$C$11,0)</f>
        <v>81811.706857221478</v>
      </c>
      <c r="I68" s="8">
        <f t="shared" ref="I68:I131" si="3">-IPMT($C$12/12,$G68,$C$13*12,$C$11,0)</f>
        <v>42519.49835579635</v>
      </c>
    </row>
    <row r="69" spans="7:9" x14ac:dyDescent="0.4">
      <c r="G69" s="4">
        <v>66</v>
      </c>
      <c r="H69" s="8">
        <f t="shared" si="2"/>
        <v>81956.922636893054</v>
      </c>
      <c r="I69" s="8">
        <f t="shared" si="3"/>
        <v>42374.28257612478</v>
      </c>
    </row>
    <row r="70" spans="7:9" x14ac:dyDescent="0.4">
      <c r="G70" s="4">
        <v>67</v>
      </c>
      <c r="H70" s="8">
        <f t="shared" si="2"/>
        <v>82102.396174573529</v>
      </c>
      <c r="I70" s="8">
        <f t="shared" si="3"/>
        <v>42228.809038444291</v>
      </c>
    </row>
    <row r="71" spans="7:9" x14ac:dyDescent="0.4">
      <c r="G71" s="4">
        <v>68</v>
      </c>
      <c r="H71" s="8">
        <f t="shared" si="2"/>
        <v>82248.127927783411</v>
      </c>
      <c r="I71" s="8">
        <f t="shared" si="3"/>
        <v>42083.077285234431</v>
      </c>
    </row>
    <row r="72" spans="7:9" x14ac:dyDescent="0.4">
      <c r="G72" s="4">
        <v>69</v>
      </c>
      <c r="H72" s="8">
        <f t="shared" si="2"/>
        <v>82394.118354855222</v>
      </c>
      <c r="I72" s="8">
        <f t="shared" si="3"/>
        <v>41937.086858162613</v>
      </c>
    </row>
    <row r="73" spans="7:9" x14ac:dyDescent="0.4">
      <c r="G73" s="4">
        <v>70</v>
      </c>
      <c r="H73" s="8">
        <f t="shared" si="2"/>
        <v>82540.367914935079</v>
      </c>
      <c r="I73" s="8">
        <f t="shared" si="3"/>
        <v>41790.837298082748</v>
      </c>
    </row>
    <row r="74" spans="7:9" x14ac:dyDescent="0.4">
      <c r="G74" s="4">
        <v>71</v>
      </c>
      <c r="H74" s="8">
        <f t="shared" si="2"/>
        <v>82686.877067984096</v>
      </c>
      <c r="I74" s="8">
        <f t="shared" si="3"/>
        <v>41644.328145033731</v>
      </c>
    </row>
    <row r="75" spans="7:9" x14ac:dyDescent="0.4">
      <c r="G75" s="4">
        <v>72</v>
      </c>
      <c r="H75" s="8">
        <f t="shared" si="2"/>
        <v>82833.646274779778</v>
      </c>
      <c r="I75" s="8">
        <f t="shared" si="3"/>
        <v>41497.558938238064</v>
      </c>
    </row>
    <row r="76" spans="7:9" x14ac:dyDescent="0.4">
      <c r="G76" s="4">
        <v>73</v>
      </c>
      <c r="H76" s="8">
        <f t="shared" si="2"/>
        <v>82980.675996917504</v>
      </c>
      <c r="I76" s="8">
        <f t="shared" si="3"/>
        <v>41350.529216100338</v>
      </c>
    </row>
    <row r="77" spans="7:9" x14ac:dyDescent="0.4">
      <c r="G77" s="4">
        <v>74</v>
      </c>
      <c r="H77" s="8">
        <f t="shared" si="2"/>
        <v>83127.966696812044</v>
      </c>
      <c r="I77" s="8">
        <f t="shared" si="3"/>
        <v>41203.238516205805</v>
      </c>
    </row>
    <row r="78" spans="7:9" x14ac:dyDescent="0.4">
      <c r="G78" s="4">
        <v>75</v>
      </c>
      <c r="H78" s="8">
        <f t="shared" si="2"/>
        <v>83275.518837698881</v>
      </c>
      <c r="I78" s="8">
        <f t="shared" si="3"/>
        <v>41055.686375318968</v>
      </c>
    </row>
    <row r="79" spans="7:9" x14ac:dyDescent="0.4">
      <c r="G79" s="4">
        <v>76</v>
      </c>
      <c r="H79" s="8">
        <f t="shared" si="2"/>
        <v>83423.332883635783</v>
      </c>
      <c r="I79" s="8">
        <f t="shared" si="3"/>
        <v>40907.872329382044</v>
      </c>
    </row>
    <row r="80" spans="7:9" x14ac:dyDescent="0.4">
      <c r="G80" s="4">
        <v>77</v>
      </c>
      <c r="H80" s="8">
        <f t="shared" si="2"/>
        <v>83571.409299504245</v>
      </c>
      <c r="I80" s="8">
        <f t="shared" si="3"/>
        <v>40759.79591351359</v>
      </c>
    </row>
    <row r="81" spans="7:9" x14ac:dyDescent="0.4">
      <c r="G81" s="4">
        <v>78</v>
      </c>
      <c r="H81" s="8">
        <f t="shared" si="2"/>
        <v>83719.748551010867</v>
      </c>
      <c r="I81" s="8">
        <f t="shared" si="3"/>
        <v>40611.456662006975</v>
      </c>
    </row>
    <row r="82" spans="7:9" x14ac:dyDescent="0.4">
      <c r="G82" s="4">
        <v>79</v>
      </c>
      <c r="H82" s="8">
        <f t="shared" si="2"/>
        <v>83868.351104688903</v>
      </c>
      <c r="I82" s="8">
        <f t="shared" si="3"/>
        <v>40462.854108328924</v>
      </c>
    </row>
    <row r="83" spans="7:9" x14ac:dyDescent="0.4">
      <c r="G83" s="4">
        <v>80</v>
      </c>
      <c r="H83" s="8">
        <f t="shared" si="2"/>
        <v>84017.217427899726</v>
      </c>
      <c r="I83" s="8">
        <f t="shared" si="3"/>
        <v>40313.987785118108</v>
      </c>
    </row>
    <row r="84" spans="7:9" x14ac:dyDescent="0.4">
      <c r="G84" s="4">
        <v>81</v>
      </c>
      <c r="H84" s="8">
        <f t="shared" si="2"/>
        <v>84166.347988834241</v>
      </c>
      <c r="I84" s="8">
        <f t="shared" si="3"/>
        <v>40164.857224183579</v>
      </c>
    </row>
    <row r="85" spans="7:9" x14ac:dyDescent="0.4">
      <c r="G85" s="4">
        <v>82</v>
      </c>
      <c r="H85" s="8">
        <f t="shared" si="2"/>
        <v>84315.743256514426</v>
      </c>
      <c r="I85" s="8">
        <f t="shared" si="3"/>
        <v>40015.461956503401</v>
      </c>
    </row>
    <row r="86" spans="7:9" x14ac:dyDescent="0.4">
      <c r="G86" s="4">
        <v>83</v>
      </c>
      <c r="H86" s="8">
        <f t="shared" si="2"/>
        <v>84465.403700794748</v>
      </c>
      <c r="I86" s="8">
        <f t="shared" si="3"/>
        <v>39865.801512223094</v>
      </c>
    </row>
    <row r="87" spans="7:9" x14ac:dyDescent="0.4">
      <c r="G87" s="4">
        <v>84</v>
      </c>
      <c r="H87" s="8">
        <f t="shared" si="2"/>
        <v>84615.329792363656</v>
      </c>
      <c r="I87" s="8">
        <f t="shared" si="3"/>
        <v>39715.875420654178</v>
      </c>
    </row>
    <row r="88" spans="7:9" x14ac:dyDescent="0.4">
      <c r="G88" s="4">
        <v>85</v>
      </c>
      <c r="H88" s="8">
        <f t="shared" si="2"/>
        <v>84765.5220027451</v>
      </c>
      <c r="I88" s="8">
        <f t="shared" si="3"/>
        <v>39565.683210272728</v>
      </c>
    </row>
    <row r="89" spans="7:9" x14ac:dyDescent="0.4">
      <c r="G89" s="4">
        <v>86</v>
      </c>
      <c r="H89" s="8">
        <f t="shared" si="2"/>
        <v>84915.980804299965</v>
      </c>
      <c r="I89" s="8">
        <f t="shared" si="3"/>
        <v>39415.224408717855</v>
      </c>
    </row>
    <row r="90" spans="7:9" x14ac:dyDescent="0.4">
      <c r="G90" s="4">
        <v>87</v>
      </c>
      <c r="H90" s="8">
        <f t="shared" si="2"/>
        <v>85066.706670227621</v>
      </c>
      <c r="I90" s="8">
        <f t="shared" si="3"/>
        <v>39264.498542790228</v>
      </c>
    </row>
    <row r="91" spans="7:9" x14ac:dyDescent="0.4">
      <c r="G91" s="4">
        <v>88</v>
      </c>
      <c r="H91" s="8">
        <f t="shared" si="2"/>
        <v>85217.70007456727</v>
      </c>
      <c r="I91" s="8">
        <f t="shared" si="3"/>
        <v>39113.505138450571</v>
      </c>
    </row>
    <row r="92" spans="7:9" x14ac:dyDescent="0.4">
      <c r="G92" s="4">
        <v>89</v>
      </c>
      <c r="H92" s="8">
        <f t="shared" si="2"/>
        <v>85368.961492199625</v>
      </c>
      <c r="I92" s="8">
        <f t="shared" si="3"/>
        <v>38962.243720818216</v>
      </c>
    </row>
    <row r="93" spans="7:9" x14ac:dyDescent="0.4">
      <c r="G93" s="4">
        <v>90</v>
      </c>
      <c r="H93" s="8">
        <f t="shared" si="2"/>
        <v>85520.491398848273</v>
      </c>
      <c r="I93" s="8">
        <f t="shared" si="3"/>
        <v>38810.713814169561</v>
      </c>
    </row>
    <row r="94" spans="7:9" x14ac:dyDescent="0.4">
      <c r="G94" s="4">
        <v>91</v>
      </c>
      <c r="H94" s="8">
        <f t="shared" si="2"/>
        <v>85672.29027108122</v>
      </c>
      <c r="I94" s="8">
        <f t="shared" si="3"/>
        <v>38658.914941936608</v>
      </c>
    </row>
    <row r="95" spans="7:9" x14ac:dyDescent="0.4">
      <c r="G95" s="4">
        <v>92</v>
      </c>
      <c r="H95" s="8">
        <f t="shared" si="2"/>
        <v>85824.358586312403</v>
      </c>
      <c r="I95" s="8">
        <f t="shared" si="3"/>
        <v>38506.846626705439</v>
      </c>
    </row>
    <row r="96" spans="7:9" x14ac:dyDescent="0.4">
      <c r="G96" s="4">
        <v>93</v>
      </c>
      <c r="H96" s="8">
        <f t="shared" si="2"/>
        <v>85976.696822803118</v>
      </c>
      <c r="I96" s="8">
        <f t="shared" si="3"/>
        <v>38354.508390214731</v>
      </c>
    </row>
    <row r="97" spans="7:9" x14ac:dyDescent="0.4">
      <c r="G97" s="4">
        <v>94</v>
      </c>
      <c r="H97" s="8">
        <f t="shared" si="2"/>
        <v>86129.305459663577</v>
      </c>
      <c r="I97" s="8">
        <f t="shared" si="3"/>
        <v>38201.899753354257</v>
      </c>
    </row>
    <row r="98" spans="7:9" x14ac:dyDescent="0.4">
      <c r="G98" s="4">
        <v>95</v>
      </c>
      <c r="H98" s="8">
        <f t="shared" si="2"/>
        <v>86282.184976854478</v>
      </c>
      <c r="I98" s="8">
        <f t="shared" si="3"/>
        <v>38049.020236163356</v>
      </c>
    </row>
    <row r="99" spans="7:9" x14ac:dyDescent="0.4">
      <c r="G99" s="4">
        <v>96</v>
      </c>
      <c r="H99" s="8">
        <f t="shared" si="2"/>
        <v>86435.335855188401</v>
      </c>
      <c r="I99" s="8">
        <f t="shared" si="3"/>
        <v>37895.869357829433</v>
      </c>
    </row>
    <row r="100" spans="7:9" x14ac:dyDescent="0.4">
      <c r="G100" s="4">
        <v>97</v>
      </c>
      <c r="H100" s="8">
        <f t="shared" si="2"/>
        <v>86588.758576331355</v>
      </c>
      <c r="I100" s="8">
        <f t="shared" si="3"/>
        <v>37742.44663668648</v>
      </c>
    </row>
    <row r="101" spans="7:9" x14ac:dyDescent="0.4">
      <c r="G101" s="4">
        <v>98</v>
      </c>
      <c r="H101" s="8">
        <f t="shared" si="2"/>
        <v>86742.453622804358</v>
      </c>
      <c r="I101" s="8">
        <f t="shared" si="3"/>
        <v>37588.751590213491</v>
      </c>
    </row>
    <row r="102" spans="7:9" x14ac:dyDescent="0.4">
      <c r="G102" s="4">
        <v>99</v>
      </c>
      <c r="H102" s="8">
        <f t="shared" si="2"/>
        <v>86896.421477984826</v>
      </c>
      <c r="I102" s="8">
        <f t="shared" si="3"/>
        <v>37434.783735033008</v>
      </c>
    </row>
    <row r="103" spans="7:9" x14ac:dyDescent="0.4">
      <c r="G103" s="4">
        <v>100</v>
      </c>
      <c r="H103" s="8">
        <f t="shared" si="2"/>
        <v>87050.662626108257</v>
      </c>
      <c r="I103" s="8">
        <f t="shared" si="3"/>
        <v>37280.542586909585</v>
      </c>
    </row>
    <row r="104" spans="7:9" x14ac:dyDescent="0.4">
      <c r="G104" s="4">
        <v>101</v>
      </c>
      <c r="H104" s="8">
        <f t="shared" si="2"/>
        <v>87205.177552269597</v>
      </c>
      <c r="I104" s="8">
        <f t="shared" si="3"/>
        <v>37126.027660748252</v>
      </c>
    </row>
    <row r="105" spans="7:9" x14ac:dyDescent="0.4">
      <c r="G105" s="4">
        <v>102</v>
      </c>
      <c r="H105" s="8">
        <f t="shared" si="2"/>
        <v>87359.966742424876</v>
      </c>
      <c r="I105" s="8">
        <f t="shared" si="3"/>
        <v>36971.238470592973</v>
      </c>
    </row>
    <row r="106" spans="7:9" x14ac:dyDescent="0.4">
      <c r="G106" s="4">
        <v>103</v>
      </c>
      <c r="H106" s="8">
        <f t="shared" si="2"/>
        <v>87515.030683392659</v>
      </c>
      <c r="I106" s="8">
        <f t="shared" si="3"/>
        <v>36816.174529625161</v>
      </c>
    </row>
    <row r="107" spans="7:9" x14ac:dyDescent="0.4">
      <c r="G107" s="4">
        <v>104</v>
      </c>
      <c r="H107" s="8">
        <f t="shared" si="2"/>
        <v>87670.369862855689</v>
      </c>
      <c r="I107" s="8">
        <f t="shared" si="3"/>
        <v>36660.835350162139</v>
      </c>
    </row>
    <row r="108" spans="7:9" x14ac:dyDescent="0.4">
      <c r="G108" s="4">
        <v>105</v>
      </c>
      <c r="H108" s="8">
        <f t="shared" si="2"/>
        <v>87825.984769362258</v>
      </c>
      <c r="I108" s="8">
        <f t="shared" si="3"/>
        <v>36505.220443655577</v>
      </c>
    </row>
    <row r="109" spans="7:9" x14ac:dyDescent="0.4">
      <c r="G109" s="4">
        <v>106</v>
      </c>
      <c r="H109" s="8">
        <f t="shared" si="2"/>
        <v>87981.875892327895</v>
      </c>
      <c r="I109" s="8">
        <f t="shared" si="3"/>
        <v>36349.329320689954</v>
      </c>
    </row>
    <row r="110" spans="7:9" x14ac:dyDescent="0.4">
      <c r="G110" s="4">
        <v>107</v>
      </c>
      <c r="H110" s="8">
        <f t="shared" si="2"/>
        <v>88138.04372203676</v>
      </c>
      <c r="I110" s="8">
        <f t="shared" si="3"/>
        <v>36193.161490981074</v>
      </c>
    </row>
    <row r="111" spans="7:9" x14ac:dyDescent="0.4">
      <c r="G111" s="4">
        <v>108</v>
      </c>
      <c r="H111" s="8">
        <f t="shared" si="2"/>
        <v>88294.48874964338</v>
      </c>
      <c r="I111" s="8">
        <f t="shared" si="3"/>
        <v>36036.716463374461</v>
      </c>
    </row>
    <row r="112" spans="7:9" x14ac:dyDescent="0.4">
      <c r="G112" s="4">
        <v>109</v>
      </c>
      <c r="H112" s="8">
        <f t="shared" si="2"/>
        <v>88451.211467173984</v>
      </c>
      <c r="I112" s="8">
        <f t="shared" si="3"/>
        <v>35879.993745843836</v>
      </c>
    </row>
    <row r="113" spans="7:9" x14ac:dyDescent="0.4">
      <c r="G113" s="4">
        <v>110</v>
      </c>
      <c r="H113" s="8">
        <f t="shared" si="2"/>
        <v>88608.212367528235</v>
      </c>
      <c r="I113" s="8">
        <f t="shared" si="3"/>
        <v>35722.992845489614</v>
      </c>
    </row>
    <row r="114" spans="7:9" x14ac:dyDescent="0.4">
      <c r="G114" s="4">
        <v>111</v>
      </c>
      <c r="H114" s="8">
        <f t="shared" si="2"/>
        <v>88765.491944480586</v>
      </c>
      <c r="I114" s="8">
        <f t="shared" si="3"/>
        <v>35565.713268537249</v>
      </c>
    </row>
    <row r="115" spans="7:9" x14ac:dyDescent="0.4">
      <c r="G115" s="4">
        <v>112</v>
      </c>
      <c r="H115" s="8">
        <f t="shared" si="2"/>
        <v>88923.050692682038</v>
      </c>
      <c r="I115" s="8">
        <f t="shared" si="3"/>
        <v>35408.154520335796</v>
      </c>
    </row>
    <row r="116" spans="7:9" x14ac:dyDescent="0.4">
      <c r="G116" s="4">
        <v>113</v>
      </c>
      <c r="H116" s="8">
        <f t="shared" si="2"/>
        <v>89080.88910766154</v>
      </c>
      <c r="I116" s="8">
        <f t="shared" si="3"/>
        <v>35250.316105356287</v>
      </c>
    </row>
    <row r="117" spans="7:9" x14ac:dyDescent="0.4">
      <c r="G117" s="4">
        <v>114</v>
      </c>
      <c r="H117" s="8">
        <f t="shared" si="2"/>
        <v>89239.007685827659</v>
      </c>
      <c r="I117" s="8">
        <f t="shared" si="3"/>
        <v>35092.197527190183</v>
      </c>
    </row>
    <row r="118" spans="7:9" x14ac:dyDescent="0.4">
      <c r="G118" s="4">
        <v>115</v>
      </c>
      <c r="H118" s="8">
        <f t="shared" si="2"/>
        <v>89397.406924469993</v>
      </c>
      <c r="I118" s="8">
        <f t="shared" si="3"/>
        <v>34933.798288547841</v>
      </c>
    </row>
    <row r="119" spans="7:9" x14ac:dyDescent="0.4">
      <c r="G119" s="4">
        <v>116</v>
      </c>
      <c r="H119" s="8">
        <f t="shared" si="2"/>
        <v>89556.087321760933</v>
      </c>
      <c r="I119" s="8">
        <f t="shared" si="3"/>
        <v>34775.117891256908</v>
      </c>
    </row>
    <row r="120" spans="7:9" x14ac:dyDescent="0.4">
      <c r="G120" s="4">
        <v>117</v>
      </c>
      <c r="H120" s="8">
        <f t="shared" si="2"/>
        <v>89715.049376757059</v>
      </c>
      <c r="I120" s="8">
        <f t="shared" si="3"/>
        <v>34616.155836260776</v>
      </c>
    </row>
    <row r="121" spans="7:9" x14ac:dyDescent="0.4">
      <c r="G121" s="4">
        <v>118</v>
      </c>
      <c r="H121" s="8">
        <f t="shared" si="2"/>
        <v>89874.293589400811</v>
      </c>
      <c r="I121" s="8">
        <f t="shared" si="3"/>
        <v>34456.91162361703</v>
      </c>
    </row>
    <row r="122" spans="7:9" x14ac:dyDescent="0.4">
      <c r="G122" s="4">
        <v>119</v>
      </c>
      <c r="H122" s="8">
        <f t="shared" si="2"/>
        <v>90033.820460521994</v>
      </c>
      <c r="I122" s="8">
        <f t="shared" si="3"/>
        <v>34297.384752495847</v>
      </c>
    </row>
    <row r="123" spans="7:9" x14ac:dyDescent="0.4">
      <c r="G123" s="4">
        <v>120</v>
      </c>
      <c r="H123" s="8">
        <f t="shared" si="2"/>
        <v>90193.630491839431</v>
      </c>
      <c r="I123" s="8">
        <f t="shared" si="3"/>
        <v>34137.574721178411</v>
      </c>
    </row>
    <row r="124" spans="7:9" x14ac:dyDescent="0.4">
      <c r="G124" s="4">
        <v>121</v>
      </c>
      <c r="H124" s="8">
        <f t="shared" si="2"/>
        <v>90353.724185962434</v>
      </c>
      <c r="I124" s="8">
        <f t="shared" si="3"/>
        <v>33977.481027055408</v>
      </c>
    </row>
    <row r="125" spans="7:9" x14ac:dyDescent="0.4">
      <c r="G125" s="4">
        <v>122</v>
      </c>
      <c r="H125" s="8">
        <f t="shared" si="2"/>
        <v>90514.102046392509</v>
      </c>
      <c r="I125" s="8">
        <f t="shared" si="3"/>
        <v>33817.103166625326</v>
      </c>
    </row>
    <row r="126" spans="7:9" x14ac:dyDescent="0.4">
      <c r="G126" s="4">
        <v>123</v>
      </c>
      <c r="H126" s="8">
        <f t="shared" si="2"/>
        <v>90674.764577524867</v>
      </c>
      <c r="I126" s="8">
        <f t="shared" si="3"/>
        <v>33656.440635492974</v>
      </c>
    </row>
    <row r="127" spans="7:9" x14ac:dyDescent="0.4">
      <c r="G127" s="4">
        <v>124</v>
      </c>
      <c r="H127" s="8">
        <f t="shared" si="2"/>
        <v>90835.712284649984</v>
      </c>
      <c r="I127" s="8">
        <f t="shared" si="3"/>
        <v>33495.492928367872</v>
      </c>
    </row>
    <row r="128" spans="7:9" x14ac:dyDescent="0.4">
      <c r="G128" s="4">
        <v>125</v>
      </c>
      <c r="H128" s="8">
        <f t="shared" si="2"/>
        <v>90996.945673955226</v>
      </c>
      <c r="I128" s="8">
        <f t="shared" si="3"/>
        <v>33334.259539062616</v>
      </c>
    </row>
    <row r="129" spans="7:9" x14ac:dyDescent="0.4">
      <c r="G129" s="4">
        <v>126</v>
      </c>
      <c r="H129" s="8">
        <f t="shared" si="2"/>
        <v>91158.465252526483</v>
      </c>
      <c r="I129" s="8">
        <f t="shared" si="3"/>
        <v>33172.739960491344</v>
      </c>
    </row>
    <row r="130" spans="7:9" x14ac:dyDescent="0.4">
      <c r="G130" s="4">
        <v>127</v>
      </c>
      <c r="H130" s="8">
        <f t="shared" si="2"/>
        <v>91320.271528349724</v>
      </c>
      <c r="I130" s="8">
        <f t="shared" si="3"/>
        <v>33010.933684668111</v>
      </c>
    </row>
    <row r="131" spans="7:9" x14ac:dyDescent="0.4">
      <c r="G131" s="4">
        <v>128</v>
      </c>
      <c r="H131" s="8">
        <f t="shared" si="2"/>
        <v>91482.36501031254</v>
      </c>
      <c r="I131" s="8">
        <f t="shared" si="3"/>
        <v>32848.840202705287</v>
      </c>
    </row>
    <row r="132" spans="7:9" x14ac:dyDescent="0.4">
      <c r="G132" s="4">
        <v>129</v>
      </c>
      <c r="H132" s="8">
        <f t="shared" ref="H132:H195" si="4">-PPMT($C$12/12,$G132,$C$13*12,$C$11,0)</f>
        <v>91644.746208205863</v>
      </c>
      <c r="I132" s="8">
        <f t="shared" ref="I132:I195" si="5">-IPMT($C$12/12,$G132,$C$13*12,$C$11,0)</f>
        <v>32686.45900481199</v>
      </c>
    </row>
    <row r="133" spans="7:9" x14ac:dyDescent="0.4">
      <c r="G133" s="4">
        <v>130</v>
      </c>
      <c r="H133" s="8">
        <f t="shared" si="4"/>
        <v>91807.415632725431</v>
      </c>
      <c r="I133" s="8">
        <f t="shared" si="5"/>
        <v>32523.789580292418</v>
      </c>
    </row>
    <row r="134" spans="7:9" x14ac:dyDescent="0.4">
      <c r="G134" s="4">
        <v>131</v>
      </c>
      <c r="H134" s="8">
        <f t="shared" si="4"/>
        <v>91970.373795473497</v>
      </c>
      <c r="I134" s="8">
        <f t="shared" si="5"/>
        <v>32360.831417544334</v>
      </c>
    </row>
    <row r="135" spans="7:9" x14ac:dyDescent="0.4">
      <c r="G135" s="4">
        <v>132</v>
      </c>
      <c r="H135" s="8">
        <f t="shared" si="4"/>
        <v>92133.621208960481</v>
      </c>
      <c r="I135" s="8">
        <f t="shared" si="5"/>
        <v>32197.584004057368</v>
      </c>
    </row>
    <row r="136" spans="7:9" x14ac:dyDescent="0.4">
      <c r="G136" s="4">
        <v>133</v>
      </c>
      <c r="H136" s="8">
        <f t="shared" si="4"/>
        <v>92297.158386606374</v>
      </c>
      <c r="I136" s="8">
        <f t="shared" si="5"/>
        <v>32034.046826411461</v>
      </c>
    </row>
    <row r="137" spans="7:9" x14ac:dyDescent="0.4">
      <c r="G137" s="4">
        <v>134</v>
      </c>
      <c r="H137" s="8">
        <f t="shared" si="4"/>
        <v>92460.985842742593</v>
      </c>
      <c r="I137" s="8">
        <f t="shared" si="5"/>
        <v>31870.219370275234</v>
      </c>
    </row>
    <row r="138" spans="7:9" x14ac:dyDescent="0.4">
      <c r="G138" s="4">
        <v>135</v>
      </c>
      <c r="H138" s="8">
        <f t="shared" si="4"/>
        <v>92625.104092613459</v>
      </c>
      <c r="I138" s="8">
        <f t="shared" si="5"/>
        <v>31706.101120404368</v>
      </c>
    </row>
    <row r="139" spans="7:9" x14ac:dyDescent="0.4">
      <c r="G139" s="4">
        <v>136</v>
      </c>
      <c r="H139" s="8">
        <f t="shared" si="4"/>
        <v>92789.513652377849</v>
      </c>
      <c r="I139" s="8">
        <f t="shared" si="5"/>
        <v>31541.691560639978</v>
      </c>
    </row>
    <row r="140" spans="7:9" x14ac:dyDescent="0.4">
      <c r="G140" s="4">
        <v>137</v>
      </c>
      <c r="H140" s="8">
        <f t="shared" si="4"/>
        <v>92954.21503911083</v>
      </c>
      <c r="I140" s="8">
        <f t="shared" si="5"/>
        <v>31376.990173907012</v>
      </c>
    </row>
    <row r="141" spans="7:9" x14ac:dyDescent="0.4">
      <c r="G141" s="4">
        <v>138</v>
      </c>
      <c r="H141" s="8">
        <f t="shared" si="4"/>
        <v>93119.208770805242</v>
      </c>
      <c r="I141" s="8">
        <f t="shared" si="5"/>
        <v>31211.996442212589</v>
      </c>
    </row>
    <row r="142" spans="7:9" x14ac:dyDescent="0.4">
      <c r="G142" s="4">
        <v>139</v>
      </c>
      <c r="H142" s="8">
        <f t="shared" si="4"/>
        <v>93284.49536637342</v>
      </c>
      <c r="I142" s="8">
        <f t="shared" si="5"/>
        <v>31046.709846644411</v>
      </c>
    </row>
    <row r="143" spans="7:9" x14ac:dyDescent="0.4">
      <c r="G143" s="4">
        <v>140</v>
      </c>
      <c r="H143" s="8">
        <f t="shared" si="4"/>
        <v>93450.075345648744</v>
      </c>
      <c r="I143" s="8">
        <f t="shared" si="5"/>
        <v>30881.129867369098</v>
      </c>
    </row>
    <row r="144" spans="7:9" x14ac:dyDescent="0.4">
      <c r="G144" s="4">
        <v>141</v>
      </c>
      <c r="H144" s="8">
        <f t="shared" si="4"/>
        <v>93615.949229387275</v>
      </c>
      <c r="I144" s="8">
        <f t="shared" si="5"/>
        <v>30715.25598363057</v>
      </c>
    </row>
    <row r="145" spans="7:9" x14ac:dyDescent="0.4">
      <c r="G145" s="4">
        <v>142</v>
      </c>
      <c r="H145" s="8">
        <f t="shared" si="4"/>
        <v>93782.117539269428</v>
      </c>
      <c r="I145" s="8">
        <f t="shared" si="5"/>
        <v>30549.087673748403</v>
      </c>
    </row>
    <row r="146" spans="7:9" x14ac:dyDescent="0.4">
      <c r="G146" s="4">
        <v>143</v>
      </c>
      <c r="H146" s="8">
        <f t="shared" si="4"/>
        <v>93948.580797901639</v>
      </c>
      <c r="I146" s="8">
        <f t="shared" si="5"/>
        <v>30382.624415116203</v>
      </c>
    </row>
    <row r="147" spans="7:9" x14ac:dyDescent="0.4">
      <c r="G147" s="4">
        <v>144</v>
      </c>
      <c r="H147" s="8">
        <f t="shared" si="4"/>
        <v>94115.339528817902</v>
      </c>
      <c r="I147" s="8">
        <f t="shared" si="5"/>
        <v>30215.865684199925</v>
      </c>
    </row>
    <row r="148" spans="7:9" x14ac:dyDescent="0.4">
      <c r="G148" s="4">
        <v>145</v>
      </c>
      <c r="H148" s="8">
        <f t="shared" si="4"/>
        <v>94282.394256481566</v>
      </c>
      <c r="I148" s="8">
        <f t="shared" si="5"/>
        <v>30048.810956536276</v>
      </c>
    </row>
    <row r="149" spans="7:9" x14ac:dyDescent="0.4">
      <c r="G149" s="4">
        <v>146</v>
      </c>
      <c r="H149" s="8">
        <f t="shared" si="4"/>
        <v>94449.74550628681</v>
      </c>
      <c r="I149" s="8">
        <f t="shared" si="5"/>
        <v>29881.459706731021</v>
      </c>
    </row>
    <row r="150" spans="7:9" x14ac:dyDescent="0.4">
      <c r="G150" s="4">
        <v>147</v>
      </c>
      <c r="H150" s="8">
        <f t="shared" si="4"/>
        <v>94617.393804560474</v>
      </c>
      <c r="I150" s="8">
        <f t="shared" si="5"/>
        <v>29713.811408457361</v>
      </c>
    </row>
    <row r="151" spans="7:9" x14ac:dyDescent="0.4">
      <c r="G151" s="4">
        <v>148</v>
      </c>
      <c r="H151" s="8">
        <f t="shared" si="4"/>
        <v>94785.33967856357</v>
      </c>
      <c r="I151" s="8">
        <f t="shared" si="5"/>
        <v>29545.865534454264</v>
      </c>
    </row>
    <row r="152" spans="7:9" x14ac:dyDescent="0.4">
      <c r="G152" s="4">
        <v>149</v>
      </c>
      <c r="H152" s="8">
        <f t="shared" si="4"/>
        <v>94953.583656493021</v>
      </c>
      <c r="I152" s="8">
        <f t="shared" si="5"/>
        <v>29377.621556524809</v>
      </c>
    </row>
    <row r="153" spans="7:9" x14ac:dyDescent="0.4">
      <c r="G153" s="4">
        <v>150</v>
      </c>
      <c r="H153" s="8">
        <f t="shared" si="4"/>
        <v>95122.126267483283</v>
      </c>
      <c r="I153" s="8">
        <f t="shared" si="5"/>
        <v>29209.078945534537</v>
      </c>
    </row>
    <row r="154" spans="7:9" x14ac:dyDescent="0.4">
      <c r="G154" s="4">
        <v>151</v>
      </c>
      <c r="H154" s="8">
        <f t="shared" si="4"/>
        <v>95290.968041608096</v>
      </c>
      <c r="I154" s="8">
        <f t="shared" si="5"/>
        <v>29040.237171409757</v>
      </c>
    </row>
    <row r="155" spans="7:9" x14ac:dyDescent="0.4">
      <c r="G155" s="4">
        <v>152</v>
      </c>
      <c r="H155" s="8">
        <f t="shared" si="4"/>
        <v>95460.109509881921</v>
      </c>
      <c r="I155" s="8">
        <f t="shared" si="5"/>
        <v>28871.095703135907</v>
      </c>
    </row>
    <row r="156" spans="7:9" x14ac:dyDescent="0.4">
      <c r="G156" s="4">
        <v>153</v>
      </c>
      <c r="H156" s="8">
        <f t="shared" si="4"/>
        <v>95629.551204261967</v>
      </c>
      <c r="I156" s="8">
        <f t="shared" si="5"/>
        <v>28701.654008755861</v>
      </c>
    </row>
    <row r="157" spans="7:9" x14ac:dyDescent="0.4">
      <c r="G157" s="4">
        <v>154</v>
      </c>
      <c r="H157" s="8">
        <f t="shared" si="4"/>
        <v>95799.293657649541</v>
      </c>
      <c r="I157" s="8">
        <f t="shared" si="5"/>
        <v>28531.911555368297</v>
      </c>
    </row>
    <row r="158" spans="7:9" x14ac:dyDescent="0.4">
      <c r="G158" s="4">
        <v>155</v>
      </c>
      <c r="H158" s="8">
        <f t="shared" si="4"/>
        <v>95969.33740389187</v>
      </c>
      <c r="I158" s="8">
        <f t="shared" si="5"/>
        <v>28361.867809125968</v>
      </c>
    </row>
    <row r="159" spans="7:9" x14ac:dyDescent="0.4">
      <c r="G159" s="4">
        <v>156</v>
      </c>
      <c r="H159" s="8">
        <f t="shared" si="4"/>
        <v>96139.68297778377</v>
      </c>
      <c r="I159" s="8">
        <f t="shared" si="5"/>
        <v>28191.522235234064</v>
      </c>
    </row>
    <row r="160" spans="7:9" x14ac:dyDescent="0.4">
      <c r="G160" s="4">
        <v>157</v>
      </c>
      <c r="H160" s="8">
        <f t="shared" si="4"/>
        <v>96310.330915069353</v>
      </c>
      <c r="I160" s="8">
        <f t="shared" si="5"/>
        <v>28020.874297948496</v>
      </c>
    </row>
    <row r="161" spans="7:9" x14ac:dyDescent="0.4">
      <c r="G161" s="4">
        <v>158</v>
      </c>
      <c r="H161" s="8">
        <f t="shared" si="4"/>
        <v>96481.281752443581</v>
      </c>
      <c r="I161" s="8">
        <f t="shared" si="5"/>
        <v>27849.923460574249</v>
      </c>
    </row>
    <row r="162" spans="7:9" x14ac:dyDescent="0.4">
      <c r="G162" s="4">
        <v>159</v>
      </c>
      <c r="H162" s="8">
        <f t="shared" si="4"/>
        <v>96652.536027554175</v>
      </c>
      <c r="I162" s="8">
        <f t="shared" si="5"/>
        <v>27678.669185463663</v>
      </c>
    </row>
    <row r="163" spans="7:9" x14ac:dyDescent="0.4">
      <c r="G163" s="4">
        <v>160</v>
      </c>
      <c r="H163" s="8">
        <f t="shared" si="4"/>
        <v>96824.094279003082</v>
      </c>
      <c r="I163" s="8">
        <f t="shared" si="5"/>
        <v>27507.110934014752</v>
      </c>
    </row>
    <row r="164" spans="7:9" x14ac:dyDescent="0.4">
      <c r="G164" s="4">
        <v>161</v>
      </c>
      <c r="H164" s="8">
        <f t="shared" si="4"/>
        <v>96995.957046348325</v>
      </c>
      <c r="I164" s="8">
        <f t="shared" si="5"/>
        <v>27335.248166669524</v>
      </c>
    </row>
    <row r="165" spans="7:9" x14ac:dyDescent="0.4">
      <c r="G165" s="4">
        <v>162</v>
      </c>
      <c r="H165" s="8">
        <f t="shared" si="4"/>
        <v>97168.124870105588</v>
      </c>
      <c r="I165" s="8">
        <f t="shared" si="5"/>
        <v>27163.08034291225</v>
      </c>
    </row>
    <row r="166" spans="7:9" x14ac:dyDescent="0.4">
      <c r="G166" s="4">
        <v>163</v>
      </c>
      <c r="H166" s="8">
        <f t="shared" si="4"/>
        <v>97340.598291750022</v>
      </c>
      <c r="I166" s="8">
        <f t="shared" si="5"/>
        <v>26990.606921267816</v>
      </c>
    </row>
    <row r="167" spans="7:9" x14ac:dyDescent="0.4">
      <c r="G167" s="4">
        <v>164</v>
      </c>
      <c r="H167" s="8">
        <f t="shared" si="4"/>
        <v>97513.377853717873</v>
      </c>
      <c r="I167" s="8">
        <f t="shared" si="5"/>
        <v>26817.827359299961</v>
      </c>
    </row>
    <row r="168" spans="7:9" x14ac:dyDescent="0.4">
      <c r="G168" s="4">
        <v>165</v>
      </c>
      <c r="H168" s="8">
        <f t="shared" si="4"/>
        <v>97686.464099408229</v>
      </c>
      <c r="I168" s="8">
        <f t="shared" si="5"/>
        <v>26644.741113609613</v>
      </c>
    </row>
    <row r="169" spans="7:9" x14ac:dyDescent="0.4">
      <c r="G169" s="4">
        <v>166</v>
      </c>
      <c r="H169" s="8">
        <f t="shared" si="4"/>
        <v>97859.857573184679</v>
      </c>
      <c r="I169" s="8">
        <f t="shared" si="5"/>
        <v>26471.347639833162</v>
      </c>
    </row>
    <row r="170" spans="7:9" x14ac:dyDescent="0.4">
      <c r="G170" s="4">
        <v>167</v>
      </c>
      <c r="H170" s="8">
        <f t="shared" si="4"/>
        <v>98033.558820377075</v>
      </c>
      <c r="I170" s="8">
        <f t="shared" si="5"/>
        <v>26297.646392640756</v>
      </c>
    </row>
    <row r="171" spans="7:9" x14ac:dyDescent="0.4">
      <c r="G171" s="4">
        <v>168</v>
      </c>
      <c r="H171" s="8">
        <f t="shared" si="4"/>
        <v>98207.56838728326</v>
      </c>
      <c r="I171" s="8">
        <f t="shared" si="5"/>
        <v>26123.636825734589</v>
      </c>
    </row>
    <row r="172" spans="7:9" x14ac:dyDescent="0.4">
      <c r="G172" s="4">
        <v>169</v>
      </c>
      <c r="H172" s="8">
        <f t="shared" si="4"/>
        <v>98381.886821170672</v>
      </c>
      <c r="I172" s="8">
        <f t="shared" si="5"/>
        <v>25949.318391847159</v>
      </c>
    </row>
    <row r="173" spans="7:9" x14ac:dyDescent="0.4">
      <c r="G173" s="4">
        <v>170</v>
      </c>
      <c r="H173" s="8">
        <f t="shared" si="4"/>
        <v>98556.514670278251</v>
      </c>
      <c r="I173" s="8">
        <f t="shared" si="5"/>
        <v>25774.690542739583</v>
      </c>
    </row>
    <row r="174" spans="7:9" x14ac:dyDescent="0.4">
      <c r="G174" s="4">
        <v>171</v>
      </c>
      <c r="H174" s="8">
        <f t="shared" si="4"/>
        <v>98731.452483817993</v>
      </c>
      <c r="I174" s="8">
        <f t="shared" si="5"/>
        <v>25599.752729199841</v>
      </c>
    </row>
    <row r="175" spans="7:9" x14ac:dyDescent="0.4">
      <c r="G175" s="4">
        <v>172</v>
      </c>
      <c r="H175" s="8">
        <f t="shared" si="4"/>
        <v>98906.700811976771</v>
      </c>
      <c r="I175" s="8">
        <f t="shared" si="5"/>
        <v>25424.50440104106</v>
      </c>
    </row>
    <row r="176" spans="7:9" x14ac:dyDescent="0.4">
      <c r="G176" s="4">
        <v>173</v>
      </c>
      <c r="H176" s="8">
        <f t="shared" si="4"/>
        <v>99082.260205918035</v>
      </c>
      <c r="I176" s="8">
        <f t="shared" si="5"/>
        <v>25248.945007099806</v>
      </c>
    </row>
    <row r="177" spans="7:9" x14ac:dyDescent="0.4">
      <c r="G177" s="4">
        <v>174</v>
      </c>
      <c r="H177" s="8">
        <f t="shared" si="4"/>
        <v>99258.13121778355</v>
      </c>
      <c r="I177" s="8">
        <f t="shared" si="5"/>
        <v>25073.073995234296</v>
      </c>
    </row>
    <row r="178" spans="7:9" x14ac:dyDescent="0.4">
      <c r="G178" s="4">
        <v>175</v>
      </c>
      <c r="H178" s="8">
        <f t="shared" si="4"/>
        <v>99434.314400695104</v>
      </c>
      <c r="I178" s="8">
        <f t="shared" si="5"/>
        <v>24896.890812322734</v>
      </c>
    </row>
    <row r="179" spans="7:9" x14ac:dyDescent="0.4">
      <c r="G179" s="4">
        <v>176</v>
      </c>
      <c r="H179" s="8">
        <f t="shared" si="4"/>
        <v>99610.810308756336</v>
      </c>
      <c r="I179" s="8">
        <f t="shared" si="5"/>
        <v>24720.394904261499</v>
      </c>
    </row>
    <row r="180" spans="7:9" x14ac:dyDescent="0.4">
      <c r="G180" s="4">
        <v>177</v>
      </c>
      <c r="H180" s="8">
        <f t="shared" si="4"/>
        <v>99787.619497054387</v>
      </c>
      <c r="I180" s="8">
        <f t="shared" si="5"/>
        <v>24543.585715963454</v>
      </c>
    </row>
    <row r="181" spans="7:9" x14ac:dyDescent="0.4">
      <c r="G181" s="4">
        <v>178</v>
      </c>
      <c r="H181" s="8">
        <f t="shared" si="4"/>
        <v>99964.742521661639</v>
      </c>
      <c r="I181" s="8">
        <f t="shared" si="5"/>
        <v>24366.462691356184</v>
      </c>
    </row>
    <row r="182" spans="7:9" x14ac:dyDescent="0.4">
      <c r="G182" s="4">
        <v>179</v>
      </c>
      <c r="H182" s="8">
        <f t="shared" si="4"/>
        <v>100142.1799396376</v>
      </c>
      <c r="I182" s="8">
        <f t="shared" si="5"/>
        <v>24189.025273380237</v>
      </c>
    </row>
    <row r="183" spans="7:9" x14ac:dyDescent="0.4">
      <c r="G183" s="4">
        <v>180</v>
      </c>
      <c r="H183" s="8">
        <f t="shared" si="4"/>
        <v>100319.93230903045</v>
      </c>
      <c r="I183" s="8">
        <f t="shared" si="5"/>
        <v>24011.272903987381</v>
      </c>
    </row>
    <row r="184" spans="7:9" x14ac:dyDescent="0.4">
      <c r="G184" s="4">
        <v>181</v>
      </c>
      <c r="H184" s="8">
        <f t="shared" si="4"/>
        <v>100498.000188879</v>
      </c>
      <c r="I184" s="8">
        <f t="shared" si="5"/>
        <v>23833.20502413885</v>
      </c>
    </row>
    <row r="185" spans="7:9" x14ac:dyDescent="0.4">
      <c r="G185" s="4">
        <v>182</v>
      </c>
      <c r="H185" s="8">
        <f t="shared" si="4"/>
        <v>100676.38413921425</v>
      </c>
      <c r="I185" s="8">
        <f t="shared" si="5"/>
        <v>23654.821073803592</v>
      </c>
    </row>
    <row r="186" spans="7:9" x14ac:dyDescent="0.4">
      <c r="G186" s="4">
        <v>183</v>
      </c>
      <c r="H186" s="8">
        <f t="shared" si="4"/>
        <v>100855.08472106136</v>
      </c>
      <c r="I186" s="8">
        <f t="shared" si="5"/>
        <v>23476.120491956484</v>
      </c>
    </row>
    <row r="187" spans="7:9" x14ac:dyDescent="0.4">
      <c r="G187" s="4">
        <v>184</v>
      </c>
      <c r="H187" s="8">
        <f t="shared" si="4"/>
        <v>101034.10249644125</v>
      </c>
      <c r="I187" s="8">
        <f t="shared" si="5"/>
        <v>23297.102716576599</v>
      </c>
    </row>
    <row r="188" spans="7:9" x14ac:dyDescent="0.4">
      <c r="G188" s="4">
        <v>185</v>
      </c>
      <c r="H188" s="8">
        <f t="shared" si="4"/>
        <v>101213.43802837242</v>
      </c>
      <c r="I188" s="8">
        <f t="shared" si="5"/>
        <v>23117.767184645418</v>
      </c>
    </row>
    <row r="189" spans="7:9" x14ac:dyDescent="0.4">
      <c r="G189" s="4">
        <v>186</v>
      </c>
      <c r="H189" s="8">
        <f t="shared" si="4"/>
        <v>101393.09188087279</v>
      </c>
      <c r="I189" s="8">
        <f t="shared" si="5"/>
        <v>22938.113332145054</v>
      </c>
    </row>
    <row r="190" spans="7:9" x14ac:dyDescent="0.4">
      <c r="G190" s="4">
        <v>187</v>
      </c>
      <c r="H190" s="8">
        <f t="shared" si="4"/>
        <v>101573.06461896132</v>
      </c>
      <c r="I190" s="8">
        <f t="shared" si="5"/>
        <v>22758.140594056506</v>
      </c>
    </row>
    <row r="191" spans="7:9" x14ac:dyDescent="0.4">
      <c r="G191" s="4">
        <v>188</v>
      </c>
      <c r="H191" s="8">
        <f t="shared" si="4"/>
        <v>101753.35680865997</v>
      </c>
      <c r="I191" s="8">
        <f t="shared" si="5"/>
        <v>22577.84840435785</v>
      </c>
    </row>
    <row r="192" spans="7:9" x14ac:dyDescent="0.4">
      <c r="G192" s="4">
        <v>189</v>
      </c>
      <c r="H192" s="8">
        <f t="shared" si="4"/>
        <v>101933.96901699537</v>
      </c>
      <c r="I192" s="8">
        <f t="shared" si="5"/>
        <v>22397.236196022481</v>
      </c>
    </row>
    <row r="193" spans="7:9" x14ac:dyDescent="0.4">
      <c r="G193" s="4">
        <v>190</v>
      </c>
      <c r="H193" s="8">
        <f t="shared" si="4"/>
        <v>102114.90181200052</v>
      </c>
      <c r="I193" s="8">
        <f t="shared" si="5"/>
        <v>22216.303401017314</v>
      </c>
    </row>
    <row r="194" spans="7:9" x14ac:dyDescent="0.4">
      <c r="G194" s="4">
        <v>191</v>
      </c>
      <c r="H194" s="8">
        <f t="shared" si="4"/>
        <v>102296.15576271682</v>
      </c>
      <c r="I194" s="8">
        <f t="shared" si="5"/>
        <v>22035.049450301016</v>
      </c>
    </row>
    <row r="195" spans="7:9" x14ac:dyDescent="0.4">
      <c r="G195" s="4">
        <v>192</v>
      </c>
      <c r="H195" s="8">
        <f t="shared" si="4"/>
        <v>102477.73143919563</v>
      </c>
      <c r="I195" s="8">
        <f t="shared" si="5"/>
        <v>21853.473773822188</v>
      </c>
    </row>
    <row r="196" spans="7:9" x14ac:dyDescent="0.4">
      <c r="G196" s="4">
        <v>193</v>
      </c>
      <c r="H196" s="8">
        <f t="shared" ref="H196:H259" si="6">-PPMT($C$12/12,$G196,$C$13*12,$C$11,0)</f>
        <v>102659.62941250022</v>
      </c>
      <c r="I196" s="8">
        <f t="shared" ref="I196:I259" si="7">-IPMT($C$12/12,$G196,$C$13*12,$C$11,0)</f>
        <v>21671.575800517618</v>
      </c>
    </row>
    <row r="197" spans="7:9" x14ac:dyDescent="0.4">
      <c r="G197" s="4">
        <v>194</v>
      </c>
      <c r="H197" s="8">
        <f t="shared" si="6"/>
        <v>102841.8502547074</v>
      </c>
      <c r="I197" s="8">
        <f t="shared" si="7"/>
        <v>21489.354958310429</v>
      </c>
    </row>
    <row r="198" spans="7:9" x14ac:dyDescent="0.4">
      <c r="G198" s="4">
        <v>195</v>
      </c>
      <c r="H198" s="8">
        <f t="shared" si="6"/>
        <v>103024.39453890952</v>
      </c>
      <c r="I198" s="8">
        <f t="shared" si="7"/>
        <v>21306.810674108325</v>
      </c>
    </row>
    <row r="199" spans="7:9" x14ac:dyDescent="0.4">
      <c r="G199" s="4">
        <v>196</v>
      </c>
      <c r="H199" s="8">
        <f t="shared" si="6"/>
        <v>103207.26283921608</v>
      </c>
      <c r="I199" s="8">
        <f t="shared" si="7"/>
        <v>21123.942373801761</v>
      </c>
    </row>
    <row r="200" spans="7:9" x14ac:dyDescent="0.4">
      <c r="G200" s="4">
        <v>197</v>
      </c>
      <c r="H200" s="8">
        <f t="shared" si="6"/>
        <v>103390.4557307557</v>
      </c>
      <c r="I200" s="8">
        <f t="shared" si="7"/>
        <v>20940.749482262152</v>
      </c>
    </row>
    <row r="201" spans="7:9" x14ac:dyDescent="0.4">
      <c r="G201" s="4">
        <v>198</v>
      </c>
      <c r="H201" s="8">
        <f t="shared" si="6"/>
        <v>103573.97378967778</v>
      </c>
      <c r="I201" s="8">
        <f t="shared" si="7"/>
        <v>20757.231423340061</v>
      </c>
    </row>
    <row r="202" spans="7:9" x14ac:dyDescent="0.4">
      <c r="G202" s="4">
        <v>199</v>
      </c>
      <c r="H202" s="8">
        <f t="shared" si="6"/>
        <v>103757.81759315445</v>
      </c>
      <c r="I202" s="8">
        <f t="shared" si="7"/>
        <v>20573.387619863377</v>
      </c>
    </row>
    <row r="203" spans="7:9" x14ac:dyDescent="0.4">
      <c r="G203" s="4">
        <v>200</v>
      </c>
      <c r="H203" s="8">
        <f t="shared" si="6"/>
        <v>103941.9877193823</v>
      </c>
      <c r="I203" s="8">
        <f t="shared" si="7"/>
        <v>20389.21749363553</v>
      </c>
    </row>
    <row r="204" spans="7:9" x14ac:dyDescent="0.4">
      <c r="G204" s="4">
        <v>201</v>
      </c>
      <c r="H204" s="8">
        <f t="shared" si="6"/>
        <v>104126.48474758421</v>
      </c>
      <c r="I204" s="8">
        <f t="shared" si="7"/>
        <v>20204.720465433627</v>
      </c>
    </row>
    <row r="205" spans="7:9" x14ac:dyDescent="0.4">
      <c r="G205" s="4">
        <v>202</v>
      </c>
      <c r="H205" s="8">
        <f t="shared" si="6"/>
        <v>104311.30925801117</v>
      </c>
      <c r="I205" s="8">
        <f t="shared" si="7"/>
        <v>20019.895955006665</v>
      </c>
    </row>
    <row r="206" spans="7:9" x14ac:dyDescent="0.4">
      <c r="G206" s="4">
        <v>203</v>
      </c>
      <c r="H206" s="8">
        <f t="shared" si="6"/>
        <v>104496.46183194415</v>
      </c>
      <c r="I206" s="8">
        <f t="shared" si="7"/>
        <v>19834.743381073702</v>
      </c>
    </row>
    <row r="207" spans="7:9" x14ac:dyDescent="0.4">
      <c r="G207" s="4">
        <v>204</v>
      </c>
      <c r="H207" s="8">
        <f t="shared" si="6"/>
        <v>104681.94305169584</v>
      </c>
      <c r="I207" s="8">
        <f t="shared" si="7"/>
        <v>19649.262161321996</v>
      </c>
    </row>
    <row r="208" spans="7:9" x14ac:dyDescent="0.4">
      <c r="G208" s="4">
        <v>205</v>
      </c>
      <c r="H208" s="8">
        <f t="shared" si="6"/>
        <v>104867.7535006126</v>
      </c>
      <c r="I208" s="8">
        <f t="shared" si="7"/>
        <v>19463.451712405236</v>
      </c>
    </row>
    <row r="209" spans="7:9" x14ac:dyDescent="0.4">
      <c r="G209" s="4">
        <v>206</v>
      </c>
      <c r="H209" s="8">
        <f t="shared" si="6"/>
        <v>105053.89376307618</v>
      </c>
      <c r="I209" s="8">
        <f t="shared" si="7"/>
        <v>19277.311449941648</v>
      </c>
    </row>
    <row r="210" spans="7:9" x14ac:dyDescent="0.4">
      <c r="G210" s="4">
        <v>207</v>
      </c>
      <c r="H210" s="8">
        <f t="shared" si="6"/>
        <v>105240.36442450563</v>
      </c>
      <c r="I210" s="8">
        <f t="shared" si="7"/>
        <v>19090.840788512189</v>
      </c>
    </row>
    <row r="211" spans="7:9" x14ac:dyDescent="0.4">
      <c r="G211" s="4">
        <v>208</v>
      </c>
      <c r="H211" s="8">
        <f t="shared" si="6"/>
        <v>105427.16607135914</v>
      </c>
      <c r="I211" s="8">
        <f t="shared" si="7"/>
        <v>18904.039141658694</v>
      </c>
    </row>
    <row r="212" spans="7:9" x14ac:dyDescent="0.4">
      <c r="G212" s="4">
        <v>209</v>
      </c>
      <c r="H212" s="8">
        <f t="shared" si="6"/>
        <v>105614.29929113582</v>
      </c>
      <c r="I212" s="8">
        <f t="shared" si="7"/>
        <v>18716.905921882029</v>
      </c>
    </row>
    <row r="213" spans="7:9" x14ac:dyDescent="0.4">
      <c r="G213" s="4">
        <v>210</v>
      </c>
      <c r="H213" s="8">
        <f t="shared" si="6"/>
        <v>105801.76467237758</v>
      </c>
      <c r="I213" s="8">
        <f t="shared" si="7"/>
        <v>18529.440540640262</v>
      </c>
    </row>
    <row r="214" spans="7:9" x14ac:dyDescent="0.4">
      <c r="G214" s="4">
        <v>211</v>
      </c>
      <c r="H214" s="8">
        <f t="shared" si="6"/>
        <v>105989.56280467105</v>
      </c>
      <c r="I214" s="8">
        <f t="shared" si="7"/>
        <v>18341.64240834679</v>
      </c>
    </row>
    <row r="215" spans="7:9" x14ac:dyDescent="0.4">
      <c r="G215" s="4">
        <v>212</v>
      </c>
      <c r="H215" s="8">
        <f t="shared" si="6"/>
        <v>106177.69427864935</v>
      </c>
      <c r="I215" s="8">
        <f t="shared" si="7"/>
        <v>18153.5109343685</v>
      </c>
    </row>
    <row r="216" spans="7:9" x14ac:dyDescent="0.4">
      <c r="G216" s="4">
        <v>213</v>
      </c>
      <c r="H216" s="8">
        <f t="shared" si="6"/>
        <v>106366.15968599395</v>
      </c>
      <c r="I216" s="8">
        <f t="shared" si="7"/>
        <v>17965.0455270239</v>
      </c>
    </row>
    <row r="217" spans="7:9" x14ac:dyDescent="0.4">
      <c r="G217" s="4">
        <v>214</v>
      </c>
      <c r="H217" s="8">
        <f t="shared" si="6"/>
        <v>106554.95961943659</v>
      </c>
      <c r="I217" s="8">
        <f t="shared" si="7"/>
        <v>17776.245593581261</v>
      </c>
    </row>
    <row r="218" spans="7:9" x14ac:dyDescent="0.4">
      <c r="G218" s="4">
        <v>215</v>
      </c>
      <c r="H218" s="8">
        <f t="shared" si="6"/>
        <v>106744.09467276109</v>
      </c>
      <c r="I218" s="8">
        <f t="shared" si="7"/>
        <v>17587.110540256763</v>
      </c>
    </row>
    <row r="219" spans="7:9" x14ac:dyDescent="0.4">
      <c r="G219" s="4">
        <v>216</v>
      </c>
      <c r="H219" s="8">
        <f t="shared" si="6"/>
        <v>106933.56544080524</v>
      </c>
      <c r="I219" s="8">
        <f t="shared" si="7"/>
        <v>17397.639772212609</v>
      </c>
    </row>
    <row r="220" spans="7:9" x14ac:dyDescent="0.4">
      <c r="G220" s="4">
        <v>217</v>
      </c>
      <c r="H220" s="8">
        <f t="shared" si="6"/>
        <v>107123.37251946266</v>
      </c>
      <c r="I220" s="8">
        <f t="shared" si="7"/>
        <v>17207.832693555178</v>
      </c>
    </row>
    <row r="221" spans="7:9" x14ac:dyDescent="0.4">
      <c r="G221" s="4">
        <v>218</v>
      </c>
      <c r="H221" s="8">
        <f t="shared" si="6"/>
        <v>107313.5165056847</v>
      </c>
      <c r="I221" s="8">
        <f t="shared" si="7"/>
        <v>17017.688707333131</v>
      </c>
    </row>
    <row r="222" spans="7:9" x14ac:dyDescent="0.4">
      <c r="G222" s="4">
        <v>219</v>
      </c>
      <c r="H222" s="8">
        <f t="shared" si="6"/>
        <v>107503.99799748229</v>
      </c>
      <c r="I222" s="8">
        <f t="shared" si="7"/>
        <v>16827.207215535545</v>
      </c>
    </row>
    <row r="223" spans="7:9" x14ac:dyDescent="0.4">
      <c r="G223" s="4">
        <v>220</v>
      </c>
      <c r="H223" s="8">
        <f t="shared" si="6"/>
        <v>107694.81759392783</v>
      </c>
      <c r="I223" s="8">
        <f t="shared" si="7"/>
        <v>16636.387619090008</v>
      </c>
    </row>
    <row r="224" spans="7:9" x14ac:dyDescent="0.4">
      <c r="G224" s="4">
        <v>221</v>
      </c>
      <c r="H224" s="8">
        <f t="shared" si="6"/>
        <v>107885.97589515705</v>
      </c>
      <c r="I224" s="8">
        <f t="shared" si="7"/>
        <v>16445.229317860791</v>
      </c>
    </row>
    <row r="225" spans="7:9" x14ac:dyDescent="0.4">
      <c r="G225" s="4">
        <v>222</v>
      </c>
      <c r="H225" s="8">
        <f t="shared" si="6"/>
        <v>108077.47350237095</v>
      </c>
      <c r="I225" s="8">
        <f t="shared" si="7"/>
        <v>16253.731710646887</v>
      </c>
    </row>
    <row r="226" spans="7:9" x14ac:dyDescent="0.4">
      <c r="G226" s="4">
        <v>223</v>
      </c>
      <c r="H226" s="8">
        <f t="shared" si="6"/>
        <v>108269.31101783767</v>
      </c>
      <c r="I226" s="8">
        <f t="shared" si="7"/>
        <v>16061.894195180179</v>
      </c>
    </row>
    <row r="227" spans="7:9" x14ac:dyDescent="0.4">
      <c r="G227" s="4">
        <v>224</v>
      </c>
      <c r="H227" s="8">
        <f t="shared" si="6"/>
        <v>108461.48904489432</v>
      </c>
      <c r="I227" s="8">
        <f t="shared" si="7"/>
        <v>15869.716168123514</v>
      </c>
    </row>
    <row r="228" spans="7:9" x14ac:dyDescent="0.4">
      <c r="G228" s="4">
        <v>225</v>
      </c>
      <c r="H228" s="8">
        <f t="shared" si="6"/>
        <v>108654.00818794902</v>
      </c>
      <c r="I228" s="8">
        <f t="shared" si="7"/>
        <v>15677.197025068825</v>
      </c>
    </row>
    <row r="229" spans="7:9" x14ac:dyDescent="0.4">
      <c r="G229" s="4">
        <v>226</v>
      </c>
      <c r="H229" s="8">
        <f t="shared" si="6"/>
        <v>108846.86905248261</v>
      </c>
      <c r="I229" s="8">
        <f t="shared" si="7"/>
        <v>15484.336160535215</v>
      </c>
    </row>
    <row r="230" spans="7:9" x14ac:dyDescent="0.4">
      <c r="G230" s="4">
        <v>227</v>
      </c>
      <c r="H230" s="8">
        <f t="shared" si="6"/>
        <v>109040.07224505077</v>
      </c>
      <c r="I230" s="8">
        <f t="shared" si="7"/>
        <v>15291.13296796706</v>
      </c>
    </row>
    <row r="231" spans="7:9" x14ac:dyDescent="0.4">
      <c r="G231" s="4">
        <v>228</v>
      </c>
      <c r="H231" s="8">
        <f t="shared" si="6"/>
        <v>109233.61837328575</v>
      </c>
      <c r="I231" s="8">
        <f t="shared" si="7"/>
        <v>15097.586839732097</v>
      </c>
    </row>
    <row r="232" spans="7:9" x14ac:dyDescent="0.4">
      <c r="G232" s="4">
        <v>229</v>
      </c>
      <c r="H232" s="8">
        <f t="shared" si="6"/>
        <v>109427.50804589831</v>
      </c>
      <c r="I232" s="8">
        <f t="shared" si="7"/>
        <v>14903.697167119513</v>
      </c>
    </row>
    <row r="233" spans="7:9" x14ac:dyDescent="0.4">
      <c r="G233" s="4">
        <v>230</v>
      </c>
      <c r="H233" s="8">
        <f t="shared" si="6"/>
        <v>109621.74187267979</v>
      </c>
      <c r="I233" s="8">
        <f t="shared" si="7"/>
        <v>14709.463340338043</v>
      </c>
    </row>
    <row r="234" spans="7:9" x14ac:dyDescent="0.4">
      <c r="G234" s="4">
        <v>231</v>
      </c>
      <c r="H234" s="8">
        <f t="shared" si="6"/>
        <v>109816.32046450379</v>
      </c>
      <c r="I234" s="8">
        <f t="shared" si="7"/>
        <v>14514.88474851404</v>
      </c>
    </row>
    <row r="235" spans="7:9" x14ac:dyDescent="0.4">
      <c r="G235" s="4">
        <v>232</v>
      </c>
      <c r="H235" s="8">
        <f t="shared" si="6"/>
        <v>110011.24443332829</v>
      </c>
      <c r="I235" s="8">
        <f t="shared" si="7"/>
        <v>14319.960779689545</v>
      </c>
    </row>
    <row r="236" spans="7:9" x14ac:dyDescent="0.4">
      <c r="G236" s="4">
        <v>233</v>
      </c>
      <c r="H236" s="8">
        <f t="shared" si="6"/>
        <v>110206.51439219745</v>
      </c>
      <c r="I236" s="8">
        <f t="shared" si="7"/>
        <v>14124.690820820388</v>
      </c>
    </row>
    <row r="237" spans="7:9" x14ac:dyDescent="0.4">
      <c r="G237" s="4">
        <v>234</v>
      </c>
      <c r="H237" s="8">
        <f t="shared" si="6"/>
        <v>110402.1309552436</v>
      </c>
      <c r="I237" s="8">
        <f t="shared" si="7"/>
        <v>13929.074257774235</v>
      </c>
    </row>
    <row r="238" spans="7:9" x14ac:dyDescent="0.4">
      <c r="G238" s="4">
        <v>235</v>
      </c>
      <c r="H238" s="8">
        <f t="shared" si="6"/>
        <v>110598.09473768916</v>
      </c>
      <c r="I238" s="8">
        <f t="shared" si="7"/>
        <v>13733.11047532868</v>
      </c>
    </row>
    <row r="239" spans="7:9" x14ac:dyDescent="0.4">
      <c r="G239" s="4">
        <v>236</v>
      </c>
      <c r="H239" s="8">
        <f t="shared" si="6"/>
        <v>110794.40635584856</v>
      </c>
      <c r="I239" s="8">
        <f t="shared" si="7"/>
        <v>13536.79885716928</v>
      </c>
    </row>
    <row r="240" spans="7:9" x14ac:dyDescent="0.4">
      <c r="G240" s="4">
        <v>237</v>
      </c>
      <c r="H240" s="8">
        <f t="shared" si="6"/>
        <v>110991.06642713018</v>
      </c>
      <c r="I240" s="8">
        <f t="shared" si="7"/>
        <v>13340.13878588765</v>
      </c>
    </row>
    <row r="241" spans="7:9" x14ac:dyDescent="0.4">
      <c r="G241" s="4">
        <v>238</v>
      </c>
      <c r="H241" s="8">
        <f t="shared" si="6"/>
        <v>111188.07557003835</v>
      </c>
      <c r="I241" s="8">
        <f t="shared" si="7"/>
        <v>13143.129642979495</v>
      </c>
    </row>
    <row r="242" spans="7:9" x14ac:dyDescent="0.4">
      <c r="G242" s="4">
        <v>239</v>
      </c>
      <c r="H242" s="8">
        <f t="shared" si="6"/>
        <v>111385.43440417516</v>
      </c>
      <c r="I242" s="8">
        <f t="shared" si="7"/>
        <v>12945.770808842675</v>
      </c>
    </row>
    <row r="243" spans="7:9" x14ac:dyDescent="0.4">
      <c r="G243" s="4">
        <v>240</v>
      </c>
      <c r="H243" s="8">
        <f t="shared" si="6"/>
        <v>111583.14355024257</v>
      </c>
      <c r="I243" s="8">
        <f t="shared" si="7"/>
        <v>12748.061662775266</v>
      </c>
    </row>
    <row r="244" spans="7:9" x14ac:dyDescent="0.4">
      <c r="G244" s="4">
        <v>241</v>
      </c>
      <c r="H244" s="8">
        <f t="shared" si="6"/>
        <v>111781.20363004426</v>
      </c>
      <c r="I244" s="8">
        <f t="shared" si="7"/>
        <v>12550.001582973582</v>
      </c>
    </row>
    <row r="245" spans="7:9" x14ac:dyDescent="0.4">
      <c r="G245" s="4">
        <v>242</v>
      </c>
      <c r="H245" s="8">
        <f t="shared" si="6"/>
        <v>111979.61526648758</v>
      </c>
      <c r="I245" s="8">
        <f t="shared" si="7"/>
        <v>12351.589946530254</v>
      </c>
    </row>
    <row r="246" spans="7:9" x14ac:dyDescent="0.4">
      <c r="G246" s="4">
        <v>243</v>
      </c>
      <c r="H246" s="8">
        <f t="shared" si="6"/>
        <v>112178.37908358561</v>
      </c>
      <c r="I246" s="8">
        <f t="shared" si="7"/>
        <v>12152.82612943224</v>
      </c>
    </row>
    <row r="247" spans="7:9" x14ac:dyDescent="0.4">
      <c r="G247" s="4">
        <v>244</v>
      </c>
      <c r="H247" s="8">
        <f t="shared" si="6"/>
        <v>112377.49570645897</v>
      </c>
      <c r="I247" s="8">
        <f t="shared" si="7"/>
        <v>11953.709506558875</v>
      </c>
    </row>
    <row r="248" spans="7:9" x14ac:dyDescent="0.4">
      <c r="G248" s="4">
        <v>245</v>
      </c>
      <c r="H248" s="8">
        <f t="shared" si="6"/>
        <v>112576.96576133794</v>
      </c>
      <c r="I248" s="8">
        <f t="shared" si="7"/>
        <v>11754.239451679907</v>
      </c>
    </row>
    <row r="249" spans="7:9" x14ac:dyDescent="0.4">
      <c r="G249" s="4">
        <v>246</v>
      </c>
      <c r="H249" s="8">
        <f t="shared" si="6"/>
        <v>112776.78987556431</v>
      </c>
      <c r="I249" s="8">
        <f t="shared" si="7"/>
        <v>11554.415337453536</v>
      </c>
    </row>
    <row r="250" spans="7:9" x14ac:dyDescent="0.4">
      <c r="G250" s="4">
        <v>247</v>
      </c>
      <c r="H250" s="8">
        <f t="shared" si="6"/>
        <v>112976.96867759342</v>
      </c>
      <c r="I250" s="8">
        <f t="shared" si="7"/>
        <v>11354.236535424408</v>
      </c>
    </row>
    <row r="251" spans="7:9" x14ac:dyDescent="0.4">
      <c r="G251" s="4">
        <v>248</v>
      </c>
      <c r="H251" s="8">
        <f t="shared" si="6"/>
        <v>113177.50279699615</v>
      </c>
      <c r="I251" s="8">
        <f t="shared" si="7"/>
        <v>11153.702416021681</v>
      </c>
    </row>
    <row r="252" spans="7:9" x14ac:dyDescent="0.4">
      <c r="G252" s="4">
        <v>249</v>
      </c>
      <c r="H252" s="8">
        <f t="shared" si="6"/>
        <v>113378.39286446084</v>
      </c>
      <c r="I252" s="8">
        <f t="shared" si="7"/>
        <v>10952.812348557012</v>
      </c>
    </row>
    <row r="253" spans="7:9" x14ac:dyDescent="0.4">
      <c r="G253" s="4">
        <v>250</v>
      </c>
      <c r="H253" s="8">
        <f t="shared" si="6"/>
        <v>113579.63951179523</v>
      </c>
      <c r="I253" s="8">
        <f t="shared" si="7"/>
        <v>10751.565701222593</v>
      </c>
    </row>
    <row r="254" spans="7:9" x14ac:dyDescent="0.4">
      <c r="G254" s="4">
        <v>251</v>
      </c>
      <c r="H254" s="8">
        <f t="shared" si="6"/>
        <v>113781.24337192868</v>
      </c>
      <c r="I254" s="8">
        <f t="shared" si="7"/>
        <v>10549.961841089158</v>
      </c>
    </row>
    <row r="255" spans="7:9" x14ac:dyDescent="0.4">
      <c r="G255" s="4">
        <v>252</v>
      </c>
      <c r="H255" s="8">
        <f t="shared" si="6"/>
        <v>113983.20507891386</v>
      </c>
      <c r="I255" s="8">
        <f t="shared" si="7"/>
        <v>10348.000134103986</v>
      </c>
    </row>
    <row r="256" spans="7:9" x14ac:dyDescent="0.4">
      <c r="G256" s="4">
        <v>253</v>
      </c>
      <c r="H256" s="8">
        <f t="shared" si="6"/>
        <v>114185.52526792893</v>
      </c>
      <c r="I256" s="8">
        <f t="shared" si="7"/>
        <v>10145.679945088914</v>
      </c>
    </row>
    <row r="257" spans="7:9" x14ac:dyDescent="0.4">
      <c r="G257" s="4">
        <v>254</v>
      </c>
      <c r="H257" s="8">
        <f t="shared" si="6"/>
        <v>114388.20457527949</v>
      </c>
      <c r="I257" s="8">
        <f t="shared" si="7"/>
        <v>9943.0006377383397</v>
      </c>
    </row>
    <row r="258" spans="7:9" x14ac:dyDescent="0.4">
      <c r="G258" s="4">
        <v>255</v>
      </c>
      <c r="H258" s="8">
        <f t="shared" si="6"/>
        <v>114591.24363840061</v>
      </c>
      <c r="I258" s="8">
        <f t="shared" si="7"/>
        <v>9739.9615746172167</v>
      </c>
    </row>
    <row r="259" spans="7:9" x14ac:dyDescent="0.4">
      <c r="G259" s="4">
        <v>256</v>
      </c>
      <c r="H259" s="8">
        <f t="shared" si="6"/>
        <v>114794.64309585879</v>
      </c>
      <c r="I259" s="8">
        <f t="shared" si="7"/>
        <v>9536.5621171590556</v>
      </c>
    </row>
    <row r="260" spans="7:9" x14ac:dyDescent="0.4">
      <c r="G260" s="4">
        <v>257</v>
      </c>
      <c r="H260" s="8">
        <f t="shared" ref="H260:H303" si="8">-PPMT($C$12/12,$G260,$C$13*12,$C$11,0)</f>
        <v>114998.40358735393</v>
      </c>
      <c r="I260" s="8">
        <f t="shared" ref="I260:I303" si="9">-IPMT($C$12/12,$G260,$C$13*12,$C$11,0)</f>
        <v>9332.8016256639057</v>
      </c>
    </row>
    <row r="261" spans="7:9" x14ac:dyDescent="0.4">
      <c r="G261" s="4">
        <v>258</v>
      </c>
      <c r="H261" s="8">
        <f t="shared" si="8"/>
        <v>115202.52575372148</v>
      </c>
      <c r="I261" s="8">
        <f t="shared" si="9"/>
        <v>9128.6794592963524</v>
      </c>
    </row>
    <row r="262" spans="7:9" x14ac:dyDescent="0.4">
      <c r="G262" s="4">
        <v>259</v>
      </c>
      <c r="H262" s="8">
        <f t="shared" si="8"/>
        <v>115407.01023693435</v>
      </c>
      <c r="I262" s="8">
        <f t="shared" si="9"/>
        <v>8924.1949760834977</v>
      </c>
    </row>
    <row r="263" spans="7:9" x14ac:dyDescent="0.4">
      <c r="G263" s="4">
        <v>260</v>
      </c>
      <c r="H263" s="8">
        <f t="shared" si="8"/>
        <v>115611.85768010491</v>
      </c>
      <c r="I263" s="8">
        <f t="shared" si="9"/>
        <v>8719.3475329129415</v>
      </c>
    </row>
    <row r="264" spans="7:9" x14ac:dyDescent="0.4">
      <c r="G264" s="4">
        <v>261</v>
      </c>
      <c r="H264" s="8">
        <f t="shared" si="8"/>
        <v>115817.06872748707</v>
      </c>
      <c r="I264" s="8">
        <f t="shared" si="9"/>
        <v>8514.1364855307529</v>
      </c>
    </row>
    <row r="265" spans="7:9" x14ac:dyDescent="0.4">
      <c r="G265" s="4">
        <v>262</v>
      </c>
      <c r="H265" s="8">
        <f t="shared" si="8"/>
        <v>116022.64402447837</v>
      </c>
      <c r="I265" s="8">
        <f t="shared" si="9"/>
        <v>8308.5611885394646</v>
      </c>
    </row>
    <row r="266" spans="7:9" x14ac:dyDescent="0.4">
      <c r="G266" s="4">
        <v>263</v>
      </c>
      <c r="H266" s="8">
        <f t="shared" si="8"/>
        <v>116228.58421762183</v>
      </c>
      <c r="I266" s="8">
        <f t="shared" si="9"/>
        <v>8102.6209953960133</v>
      </c>
    </row>
    <row r="267" spans="7:9" x14ac:dyDescent="0.4">
      <c r="G267" s="4">
        <v>264</v>
      </c>
      <c r="H267" s="8">
        <f t="shared" si="8"/>
        <v>116434.88995460809</v>
      </c>
      <c r="I267" s="8">
        <f t="shared" si="9"/>
        <v>7896.3152584097343</v>
      </c>
    </row>
    <row r="268" spans="7:9" x14ac:dyDescent="0.4">
      <c r="G268" s="4">
        <v>265</v>
      </c>
      <c r="H268" s="8">
        <f t="shared" si="8"/>
        <v>116641.56188427753</v>
      </c>
      <c r="I268" s="8">
        <f t="shared" si="9"/>
        <v>7689.6433287403052</v>
      </c>
    </row>
    <row r="269" spans="7:9" x14ac:dyDescent="0.4">
      <c r="G269" s="4">
        <v>266</v>
      </c>
      <c r="H269" s="8">
        <f t="shared" si="8"/>
        <v>116848.60065662213</v>
      </c>
      <c r="I269" s="8">
        <f t="shared" si="9"/>
        <v>7482.604556395715</v>
      </c>
    </row>
    <row r="270" spans="7:9" x14ac:dyDescent="0.4">
      <c r="G270" s="4">
        <v>267</v>
      </c>
      <c r="H270" s="8">
        <f t="shared" si="8"/>
        <v>117056.00692278764</v>
      </c>
      <c r="I270" s="8">
        <f t="shared" si="9"/>
        <v>7275.1982902302098</v>
      </c>
    </row>
    <row r="271" spans="7:9" x14ac:dyDescent="0.4">
      <c r="G271" s="4">
        <v>268</v>
      </c>
      <c r="H271" s="8">
        <f t="shared" si="8"/>
        <v>117263.78133507558</v>
      </c>
      <c r="I271" s="8">
        <f t="shared" si="9"/>
        <v>7067.4238779422612</v>
      </c>
    </row>
    <row r="272" spans="7:9" x14ac:dyDescent="0.4">
      <c r="G272" s="4">
        <v>269</v>
      </c>
      <c r="H272" s="8">
        <f t="shared" si="8"/>
        <v>117471.92454694533</v>
      </c>
      <c r="I272" s="8">
        <f t="shared" si="9"/>
        <v>6859.2806660725009</v>
      </c>
    </row>
    <row r="273" spans="7:9" x14ac:dyDescent="0.4">
      <c r="G273" s="4">
        <v>270</v>
      </c>
      <c r="H273" s="8">
        <f t="shared" si="8"/>
        <v>117680.43721301615</v>
      </c>
      <c r="I273" s="8">
        <f t="shared" si="9"/>
        <v>6650.7680000016753</v>
      </c>
    </row>
    <row r="274" spans="7:9" x14ac:dyDescent="0.4">
      <c r="G274" s="4">
        <v>271</v>
      </c>
      <c r="H274" s="8">
        <f t="shared" si="8"/>
        <v>117889.31998906926</v>
      </c>
      <c r="I274" s="8">
        <f t="shared" si="9"/>
        <v>6441.8852239485705</v>
      </c>
    </row>
    <row r="275" spans="7:9" x14ac:dyDescent="0.4">
      <c r="G275" s="4">
        <v>272</v>
      </c>
      <c r="H275" s="8">
        <f t="shared" si="8"/>
        <v>118098.57353204986</v>
      </c>
      <c r="I275" s="8">
        <f t="shared" si="9"/>
        <v>6232.631680967972</v>
      </c>
    </row>
    <row r="276" spans="7:9" x14ac:dyDescent="0.4">
      <c r="G276" s="4">
        <v>273</v>
      </c>
      <c r="H276" s="8">
        <f t="shared" si="8"/>
        <v>118308.19850006925</v>
      </c>
      <c r="I276" s="8">
        <f t="shared" si="9"/>
        <v>6023.0067129485833</v>
      </c>
    </row>
    <row r="277" spans="7:9" x14ac:dyDescent="0.4">
      <c r="G277" s="4">
        <v>274</v>
      </c>
      <c r="H277" s="8">
        <f t="shared" si="8"/>
        <v>118518.19555240688</v>
      </c>
      <c r="I277" s="8">
        <f t="shared" si="9"/>
        <v>5813.009660610961</v>
      </c>
    </row>
    <row r="278" spans="7:9" x14ac:dyDescent="0.4">
      <c r="G278" s="4">
        <v>275</v>
      </c>
      <c r="H278" s="8">
        <f t="shared" si="8"/>
        <v>118728.5653495124</v>
      </c>
      <c r="I278" s="8">
        <f t="shared" si="9"/>
        <v>5602.6398635054393</v>
      </c>
    </row>
    <row r="279" spans="7:9" x14ac:dyDescent="0.4">
      <c r="G279" s="4">
        <v>276</v>
      </c>
      <c r="H279" s="8">
        <f t="shared" si="8"/>
        <v>118939.30855300778</v>
      </c>
      <c r="I279" s="8">
        <f t="shared" si="9"/>
        <v>5391.8966600100548</v>
      </c>
    </row>
    <row r="280" spans="7:9" x14ac:dyDescent="0.4">
      <c r="G280" s="4">
        <v>277</v>
      </c>
      <c r="H280" s="8">
        <f t="shared" si="8"/>
        <v>119150.42582568938</v>
      </c>
      <c r="I280" s="8">
        <f t="shared" si="9"/>
        <v>5180.7793873284663</v>
      </c>
    </row>
    <row r="281" spans="7:9" x14ac:dyDescent="0.4">
      <c r="G281" s="4">
        <v>278</v>
      </c>
      <c r="H281" s="8">
        <f t="shared" si="8"/>
        <v>119361.91783152997</v>
      </c>
      <c r="I281" s="8">
        <f t="shared" si="9"/>
        <v>4969.2873814878667</v>
      </c>
    </row>
    <row r="282" spans="7:9" x14ac:dyDescent="0.4">
      <c r="G282" s="4">
        <v>279</v>
      </c>
      <c r="H282" s="8">
        <f t="shared" si="8"/>
        <v>119573.78523568093</v>
      </c>
      <c r="I282" s="8">
        <f t="shared" si="9"/>
        <v>4757.419977336901</v>
      </c>
    </row>
    <row r="283" spans="7:9" x14ac:dyDescent="0.4">
      <c r="G283" s="4">
        <v>280</v>
      </c>
      <c r="H283" s="8">
        <f t="shared" si="8"/>
        <v>119786.02870447427</v>
      </c>
      <c r="I283" s="8">
        <f t="shared" si="9"/>
        <v>4545.1765085435682</v>
      </c>
    </row>
    <row r="284" spans="7:9" x14ac:dyDescent="0.4">
      <c r="G284" s="4">
        <v>281</v>
      </c>
      <c r="H284" s="8">
        <f t="shared" si="8"/>
        <v>119998.64890542472</v>
      </c>
      <c r="I284" s="8">
        <f t="shared" si="9"/>
        <v>4332.5563075931259</v>
      </c>
    </row>
    <row r="285" spans="7:9" x14ac:dyDescent="0.4">
      <c r="G285" s="4">
        <v>282</v>
      </c>
      <c r="H285" s="8">
        <f t="shared" si="8"/>
        <v>120211.64650723182</v>
      </c>
      <c r="I285" s="8">
        <f t="shared" si="9"/>
        <v>4119.5587057859966</v>
      </c>
    </row>
    <row r="286" spans="7:9" x14ac:dyDescent="0.4">
      <c r="G286" s="4">
        <v>283</v>
      </c>
      <c r="H286" s="8">
        <f t="shared" si="8"/>
        <v>120425.0221797822</v>
      </c>
      <c r="I286" s="8">
        <f t="shared" si="9"/>
        <v>3906.1830332356603</v>
      </c>
    </row>
    <row r="287" spans="7:9" x14ac:dyDescent="0.4">
      <c r="G287" s="4">
        <v>284</v>
      </c>
      <c r="H287" s="8">
        <f t="shared" si="8"/>
        <v>120638.77659415128</v>
      </c>
      <c r="I287" s="8">
        <f t="shared" si="9"/>
        <v>3692.4286188665474</v>
      </c>
    </row>
    <row r="288" spans="7:9" x14ac:dyDescent="0.4">
      <c r="G288" s="4">
        <v>285</v>
      </c>
      <c r="H288" s="8">
        <f t="shared" si="8"/>
        <v>120852.9104226059</v>
      </c>
      <c r="I288" s="8">
        <f t="shared" si="9"/>
        <v>3478.2947904119283</v>
      </c>
    </row>
    <row r="289" spans="7:9" x14ac:dyDescent="0.4">
      <c r="G289" s="4">
        <v>286</v>
      </c>
      <c r="H289" s="8">
        <f t="shared" si="8"/>
        <v>121067.42433860603</v>
      </c>
      <c r="I289" s="8">
        <f t="shared" si="9"/>
        <v>3263.7808744118033</v>
      </c>
    </row>
    <row r="290" spans="7:9" x14ac:dyDescent="0.4">
      <c r="G290" s="4">
        <v>287</v>
      </c>
      <c r="H290" s="8">
        <f t="shared" si="8"/>
        <v>121282.31901680706</v>
      </c>
      <c r="I290" s="8">
        <f t="shared" si="9"/>
        <v>3048.8861962107776</v>
      </c>
    </row>
    <row r="291" spans="7:9" x14ac:dyDescent="0.4">
      <c r="G291" s="4">
        <v>288</v>
      </c>
      <c r="H291" s="8">
        <f t="shared" si="8"/>
        <v>121497.5951330619</v>
      </c>
      <c r="I291" s="8">
        <f t="shared" si="9"/>
        <v>2833.6100799559445</v>
      </c>
    </row>
    <row r="292" spans="7:9" x14ac:dyDescent="0.4">
      <c r="G292" s="4">
        <v>289</v>
      </c>
      <c r="H292" s="8">
        <f t="shared" si="8"/>
        <v>121713.25336442307</v>
      </c>
      <c r="I292" s="8">
        <f t="shared" si="9"/>
        <v>2617.9518485947601</v>
      </c>
    </row>
    <row r="293" spans="7:9" x14ac:dyDescent="0.4">
      <c r="G293" s="4">
        <v>290</v>
      </c>
      <c r="H293" s="8">
        <f t="shared" si="8"/>
        <v>121929.29438914492</v>
      </c>
      <c r="I293" s="8">
        <f t="shared" si="9"/>
        <v>2401.9108238729095</v>
      </c>
    </row>
    <row r="294" spans="7:9" x14ac:dyDescent="0.4">
      <c r="G294" s="4">
        <v>291</v>
      </c>
      <c r="H294" s="8">
        <f t="shared" si="8"/>
        <v>122145.71888668566</v>
      </c>
      <c r="I294" s="8">
        <f t="shared" si="9"/>
        <v>2185.4863263321772</v>
      </c>
    </row>
    <row r="295" spans="7:9" x14ac:dyDescent="0.4">
      <c r="G295" s="4">
        <v>292</v>
      </c>
      <c r="H295" s="8">
        <f t="shared" si="8"/>
        <v>122362.52753770952</v>
      </c>
      <c r="I295" s="8">
        <f t="shared" si="9"/>
        <v>1968.6776753083093</v>
      </c>
    </row>
    <row r="296" spans="7:9" x14ac:dyDescent="0.4">
      <c r="G296" s="4">
        <v>293</v>
      </c>
      <c r="H296" s="8">
        <f t="shared" si="8"/>
        <v>122579.72102408898</v>
      </c>
      <c r="I296" s="8">
        <f t="shared" si="9"/>
        <v>1751.4841889288753</v>
      </c>
    </row>
    <row r="297" spans="7:9" x14ac:dyDescent="0.4">
      <c r="G297" s="4">
        <v>294</v>
      </c>
      <c r="H297" s="8">
        <f t="shared" si="8"/>
        <v>122797.30002890673</v>
      </c>
      <c r="I297" s="8">
        <f t="shared" si="9"/>
        <v>1533.9051841111173</v>
      </c>
    </row>
    <row r="298" spans="7:9" x14ac:dyDescent="0.4">
      <c r="G298" s="4">
        <v>295</v>
      </c>
      <c r="H298" s="8">
        <f t="shared" si="8"/>
        <v>123015.26523645803</v>
      </c>
      <c r="I298" s="8">
        <f t="shared" si="9"/>
        <v>1315.9399765598082</v>
      </c>
    </row>
    <row r="299" spans="7:9" x14ac:dyDescent="0.4">
      <c r="G299" s="4">
        <v>296</v>
      </c>
      <c r="H299" s="8">
        <f t="shared" si="8"/>
        <v>123233.61733225273</v>
      </c>
      <c r="I299" s="8">
        <f t="shared" si="9"/>
        <v>1097.5878807650952</v>
      </c>
    </row>
    <row r="300" spans="7:9" x14ac:dyDescent="0.4">
      <c r="G300" s="4">
        <v>297</v>
      </c>
      <c r="H300" s="8">
        <f t="shared" si="8"/>
        <v>123452.3570030175</v>
      </c>
      <c r="I300" s="8">
        <f t="shared" si="9"/>
        <v>878.8482100003464</v>
      </c>
    </row>
    <row r="301" spans="7:9" x14ac:dyDescent="0.4">
      <c r="G301" s="4">
        <v>298</v>
      </c>
      <c r="H301" s="8">
        <f t="shared" si="8"/>
        <v>123671.48493669783</v>
      </c>
      <c r="I301" s="8">
        <f t="shared" si="9"/>
        <v>659.72027631999026</v>
      </c>
    </row>
    <row r="302" spans="7:9" x14ac:dyDescent="0.4">
      <c r="G302" s="4">
        <v>299</v>
      </c>
      <c r="H302" s="8">
        <f t="shared" si="8"/>
        <v>123891.00182246047</v>
      </c>
      <c r="I302" s="8">
        <f t="shared" si="9"/>
        <v>440.20339055735161</v>
      </c>
    </row>
    <row r="303" spans="7:9" x14ac:dyDescent="0.4">
      <c r="G303" s="4">
        <v>300</v>
      </c>
      <c r="H303" s="8">
        <f t="shared" si="8"/>
        <v>124110.90835069533</v>
      </c>
      <c r="I303" s="8">
        <f t="shared" si="9"/>
        <v>220.29686232248426</v>
      </c>
    </row>
  </sheetData>
  <mergeCells count="1">
    <mergeCell ref="B3:B4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E397F-4A67-4D6F-B813-344A8E42D93B}">
  <dimension ref="B1:F10"/>
  <sheetViews>
    <sheetView workbookViewId="0"/>
  </sheetViews>
  <sheetFormatPr defaultRowHeight="18.75" x14ac:dyDescent="0.4"/>
  <cols>
    <col min="1" max="1" width="2.75" customWidth="1"/>
    <col min="2" max="2" width="11.875" customWidth="1"/>
    <col min="3" max="6" width="12.625" customWidth="1"/>
  </cols>
  <sheetData>
    <row r="1" spans="2:6" ht="19.5" x14ac:dyDescent="0.4">
      <c r="B1" s="27" t="s">
        <v>61</v>
      </c>
    </row>
    <row r="2" spans="2:6" x14ac:dyDescent="0.4">
      <c r="B2" s="9" t="s">
        <v>62</v>
      </c>
      <c r="C2" s="7">
        <v>1000000</v>
      </c>
      <c r="E2" s="9" t="s">
        <v>61</v>
      </c>
      <c r="F2" s="22" t="str">
        <f>IF(F8&gt;0,"投資","見送り")</f>
        <v>投資</v>
      </c>
    </row>
    <row r="3" spans="2:6" x14ac:dyDescent="0.4">
      <c r="B3" s="9" t="s">
        <v>63</v>
      </c>
      <c r="C3" s="31">
        <v>0.03</v>
      </c>
      <c r="E3" t="s">
        <v>64</v>
      </c>
    </row>
    <row r="5" spans="2:6" x14ac:dyDescent="0.4">
      <c r="B5" s="30" t="s">
        <v>65</v>
      </c>
      <c r="C5" s="30">
        <v>0</v>
      </c>
      <c r="D5" s="30">
        <v>1</v>
      </c>
      <c r="E5" s="30">
        <v>2</v>
      </c>
      <c r="F5" s="30">
        <v>3</v>
      </c>
    </row>
    <row r="6" spans="2:6" x14ac:dyDescent="0.4">
      <c r="B6" s="21" t="s">
        <v>66</v>
      </c>
      <c r="C6" s="7">
        <v>-1000000</v>
      </c>
      <c r="D6" s="7"/>
      <c r="E6" s="7"/>
      <c r="F6" s="7"/>
    </row>
    <row r="7" spans="2:6" x14ac:dyDescent="0.4">
      <c r="B7" s="21" t="s">
        <v>67</v>
      </c>
      <c r="C7" s="7">
        <v>0</v>
      </c>
      <c r="D7" s="7">
        <v>350000</v>
      </c>
      <c r="E7" s="7">
        <v>350000</v>
      </c>
      <c r="F7" s="7">
        <v>400000</v>
      </c>
    </row>
    <row r="8" spans="2:6" x14ac:dyDescent="0.4">
      <c r="B8" s="21" t="s">
        <v>68</v>
      </c>
      <c r="C8" s="7">
        <f>C6</f>
        <v>-1000000</v>
      </c>
      <c r="D8" s="8">
        <f>NPV($C$3,$D$7:D7)+$C$6</f>
        <v>-660194.17475728155</v>
      </c>
      <c r="E8" s="8">
        <f>NPV($C$3,$D$7:E7)+$C$6</f>
        <v>-330285.60656046751</v>
      </c>
      <c r="F8" s="8">
        <f>NPV($C$3,$D$7:F7)+$C$6</f>
        <v>35771.057180796284</v>
      </c>
    </row>
    <row r="10" spans="2:6" x14ac:dyDescent="0.4">
      <c r="B10" s="29" t="s">
        <v>69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EFB4-4012-4BA9-BA0C-2500BE1AAB70}">
  <dimension ref="B1:F10"/>
  <sheetViews>
    <sheetView workbookViewId="0"/>
  </sheetViews>
  <sheetFormatPr defaultRowHeight="18.75" x14ac:dyDescent="0.4"/>
  <cols>
    <col min="1" max="1" width="2.75" customWidth="1"/>
    <col min="2" max="2" width="4.75" customWidth="1"/>
    <col min="3" max="3" width="14.75" customWidth="1"/>
    <col min="4" max="6" width="10.75" customWidth="1"/>
  </cols>
  <sheetData>
    <row r="1" spans="2:6" ht="19.5" x14ac:dyDescent="0.4">
      <c r="B1" s="27" t="s">
        <v>70</v>
      </c>
    </row>
    <row r="2" spans="2:6" x14ac:dyDescent="0.4">
      <c r="B2" s="26"/>
      <c r="C2" s="23" t="s">
        <v>71</v>
      </c>
      <c r="D2" s="23" t="s">
        <v>72</v>
      </c>
      <c r="E2" s="23" t="s">
        <v>73</v>
      </c>
      <c r="F2" s="23" t="s">
        <v>74</v>
      </c>
    </row>
    <row r="3" spans="2:6" x14ac:dyDescent="0.4">
      <c r="B3" s="46" t="s">
        <v>82</v>
      </c>
      <c r="C3" s="4" t="s">
        <v>76</v>
      </c>
      <c r="D3" s="25">
        <v>-18000</v>
      </c>
      <c r="E3" s="25">
        <v>-24000</v>
      </c>
      <c r="F3" s="25">
        <v>-10000</v>
      </c>
    </row>
    <row r="4" spans="2:6" ht="18.75" customHeight="1" x14ac:dyDescent="0.4">
      <c r="B4" s="47"/>
      <c r="C4" s="4" t="s">
        <v>77</v>
      </c>
      <c r="D4" s="25">
        <v>3000</v>
      </c>
      <c r="E4" s="25">
        <v>4500</v>
      </c>
      <c r="F4" s="25">
        <v>2400</v>
      </c>
    </row>
    <row r="5" spans="2:6" x14ac:dyDescent="0.4">
      <c r="B5" s="47"/>
      <c r="C5" s="4" t="s">
        <v>78</v>
      </c>
      <c r="D5" s="25">
        <v>4500</v>
      </c>
      <c r="E5" s="25">
        <v>6500</v>
      </c>
      <c r="F5" s="25">
        <v>2600</v>
      </c>
    </row>
    <row r="6" spans="2:6" x14ac:dyDescent="0.4">
      <c r="B6" s="47"/>
      <c r="C6" s="4" t="s">
        <v>79</v>
      </c>
      <c r="D6" s="25">
        <v>4500</v>
      </c>
      <c r="E6" s="25">
        <v>6500</v>
      </c>
      <c r="F6" s="25">
        <v>2600</v>
      </c>
    </row>
    <row r="7" spans="2:6" x14ac:dyDescent="0.4">
      <c r="B7" s="47"/>
      <c r="C7" s="4" t="s">
        <v>80</v>
      </c>
      <c r="D7" s="25">
        <v>4000</v>
      </c>
      <c r="E7" s="25">
        <v>6000</v>
      </c>
      <c r="F7" s="25">
        <v>2300</v>
      </c>
    </row>
    <row r="8" spans="2:6" x14ac:dyDescent="0.4">
      <c r="B8" s="48"/>
      <c r="C8" s="4" t="s">
        <v>81</v>
      </c>
      <c r="D8" s="25">
        <v>3900</v>
      </c>
      <c r="E8" s="25">
        <v>5800</v>
      </c>
      <c r="F8" s="25">
        <v>2500</v>
      </c>
    </row>
    <row r="9" spans="2:6" x14ac:dyDescent="0.4">
      <c r="B9" s="44" t="s">
        <v>75</v>
      </c>
      <c r="C9" s="45"/>
      <c r="D9" s="32">
        <f>IRR(D3:D8)</f>
        <v>3.3611596728887916E-2</v>
      </c>
      <c r="E9" s="32">
        <f t="shared" ref="E9:F9" si="0">IRR(E3:E8)</f>
        <v>6.851033782684457E-2</v>
      </c>
      <c r="F9" s="32">
        <f t="shared" si="0"/>
        <v>7.6468521544162726E-2</v>
      </c>
    </row>
    <row r="10" spans="2:6" x14ac:dyDescent="0.4">
      <c r="B10" s="44" t="s">
        <v>61</v>
      </c>
      <c r="C10" s="45"/>
      <c r="D10" s="22" t="str">
        <f>IF(IRR(D3:D8)&gt;5%,"投資","見送り")</f>
        <v>見送り</v>
      </c>
      <c r="E10" s="22" t="str">
        <f>IF(IRR(E3:E8)&gt;5%,"投資","見送り")</f>
        <v>投資</v>
      </c>
      <c r="F10" s="22" t="str">
        <f>IF(IRR(F3:F8)&gt;5%,"投資","見送り")</f>
        <v>投資</v>
      </c>
    </row>
  </sheetData>
  <mergeCells count="3">
    <mergeCell ref="B9:C9"/>
    <mergeCell ref="B10:C10"/>
    <mergeCell ref="B3:B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2020-03-26T10:20:37Z</dcterms:modified>
</cp:coreProperties>
</file>