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総合問題\"/>
    </mc:Choice>
  </mc:AlternateContent>
  <xr:revisionPtr revIDLastSave="0" documentId="13_ncr:1_{C170CA6E-F622-48F9-A03C-BE59E233B754}" xr6:coauthVersionLast="36" xr6:coauthVersionMax="40" xr10:uidLastSave="{00000000-0000-0000-0000-000000000000}"/>
  <bookViews>
    <workbookView xWindow="0" yWindow="0" windowWidth="15360" windowHeight="7455" xr2:uid="{433E30CA-FAE6-4B57-AEFD-635CB879FA55}"/>
  </bookViews>
  <sheets>
    <sheet name="見積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0" i="1"/>
  <c r="E20" i="1"/>
  <c r="D21" i="1"/>
  <c r="E21" i="1"/>
  <c r="E19" i="1"/>
  <c r="D19" i="1"/>
  <c r="G22" i="1" l="1"/>
  <c r="G23" i="1"/>
  <c r="G24" i="1"/>
  <c r="G25" i="1"/>
  <c r="G26" i="1"/>
  <c r="G27" i="1"/>
  <c r="G28" i="1"/>
  <c r="G20" i="1"/>
  <c r="G21" i="1"/>
  <c r="G19" i="1"/>
  <c r="G29" i="1" l="1"/>
  <c r="G30" i="1" s="1"/>
  <c r="G31" i="1" l="1"/>
  <c r="G32" i="1" s="1"/>
  <c r="G33" i="1" s="1"/>
  <c r="D15" i="1" s="1"/>
</calcChain>
</file>

<file path=xl/sharedStrings.xml><?xml version="1.0" encoding="utf-8"?>
<sst xmlns="http://schemas.openxmlformats.org/spreadsheetml/2006/main" count="57" uniqueCount="54">
  <si>
    <t>御見積書</t>
    <rPh sb="0" eb="4">
      <t>オミツモリショ</t>
    </rPh>
    <phoneticPr fontId="3"/>
  </si>
  <si>
    <t>富士山百貨店株式会社</t>
    <rPh sb="0" eb="3">
      <t>フジサン</t>
    </rPh>
    <rPh sb="3" eb="6">
      <t>ヒャッカテン</t>
    </rPh>
    <rPh sb="6" eb="10">
      <t>カブシキガイシャ</t>
    </rPh>
    <phoneticPr fontId="3"/>
  </si>
  <si>
    <t>FOMファニチャー株式会社</t>
    <rPh sb="9" eb="13">
      <t>カブシキガイシャ</t>
    </rPh>
    <phoneticPr fontId="3"/>
  </si>
  <si>
    <t>〒167-XXXX</t>
    <phoneticPr fontId="2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</si>
  <si>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</si>
  <si>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</si>
  <si>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東京都杉並区天沼3－X－X</t>
    <rPh sb="0" eb="3">
      <t>トウキョウト</t>
    </rPh>
    <rPh sb="3" eb="6">
      <t>スギナミク</t>
    </rPh>
    <rPh sb="6" eb="8">
      <t>アマヌマ</t>
    </rPh>
    <phoneticPr fontId="3"/>
  </si>
  <si>
    <t>納入場所：</t>
    <rPh sb="0" eb="2">
      <t>ノウニュウ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</si>
  <si>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</si>
  <si>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キャシービル15F</t>
    <phoneticPr fontId="2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</si>
  <si>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</si>
  <si>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</si>
  <si>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TEL 03-5401-XXXX</t>
    <phoneticPr fontId="2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</si>
  <si>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</si>
  <si>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</si>
  <si>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FAX 03-5401-XXXX</t>
    <phoneticPr fontId="2"/>
  </si>
  <si>
    <t>下記の通り御見積申し上げます。</t>
    <rPh sb="0" eb="2">
      <t>カキ</t>
    </rPh>
    <rPh sb="3" eb="4">
      <t>トオ</t>
    </rPh>
    <rPh sb="5" eb="6">
      <t>オ</t>
    </rPh>
    <rPh sb="6" eb="8">
      <t>ミツモリ</t>
    </rPh>
    <rPh sb="8" eb="9">
      <t>モウ</t>
    </rPh>
    <rPh sb="10" eb="11">
      <t>ア</t>
    </rPh>
    <phoneticPr fontId="3"/>
  </si>
  <si>
    <t>御見積金額合計</t>
    <rPh sb="0" eb="3">
      <t>オミツモリ</t>
    </rPh>
    <rPh sb="3" eb="5">
      <t>キンガク</t>
    </rPh>
    <rPh sb="5" eb="7">
      <t>ゴウケイ</t>
    </rPh>
    <phoneticPr fontId="3"/>
  </si>
  <si>
    <t>No.</t>
    <phoneticPr fontId="2"/>
  </si>
  <si>
    <t>型名</t>
    <rPh sb="0" eb="2">
      <t>カタメイ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</si>
  <si>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</si>
  <si>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</si>
  <si>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</si>
  <si>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</si>
  <si>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</si>
  <si>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4"/>
  </si>
  <si>
    <t>値引き</t>
    <rPh sb="0" eb="2">
      <t>ネビ</t>
    </rPh>
    <phoneticPr fontId="4"/>
  </si>
  <si>
    <t>値引き後合計</t>
    <rPh sb="0" eb="2">
      <t>ネビ</t>
    </rPh>
    <rPh sb="3" eb="4">
      <t>ゴ</t>
    </rPh>
    <rPh sb="4" eb="6">
      <t>ゴウケイ</t>
    </rPh>
    <phoneticPr fontId="4"/>
  </si>
  <si>
    <t>消費税</t>
    <rPh sb="0" eb="3">
      <t>ショウヒゼイ</t>
    </rPh>
    <phoneticPr fontId="4"/>
  </si>
  <si>
    <t>総計</t>
    <rPh sb="0" eb="2">
      <t>ソウケイ</t>
    </rPh>
    <phoneticPr fontId="4"/>
  </si>
  <si>
    <t>商品一覧</t>
    <rPh sb="0" eb="2">
      <t>ショウヒン</t>
    </rPh>
    <rPh sb="2" eb="4">
      <t>イチラン</t>
    </rPh>
    <phoneticPr fontId="3"/>
  </si>
  <si>
    <t>単位：円</t>
    <rPh sb="0" eb="2">
      <t>タンイ</t>
    </rPh>
    <rPh sb="3" eb="4">
      <t>エン</t>
    </rPh>
    <phoneticPr fontId="3"/>
  </si>
  <si>
    <t>オリエンタルシリーズ・リビングソファ</t>
    <phoneticPr fontId="2"/>
  </si>
  <si>
    <t>オリエンタルシリーズ・リビングテーブル</t>
    <phoneticPr fontId="2"/>
  </si>
  <si>
    <t>オリエンタルシリーズ・リクライニングチェア</t>
    <phoneticPr fontId="2"/>
  </si>
  <si>
    <t>オリエンタルシリーズ・ロッキングチェア</t>
    <phoneticPr fontId="2"/>
  </si>
  <si>
    <t>オリエンタルシリーズ・ラブソファー</t>
    <phoneticPr fontId="2"/>
  </si>
  <si>
    <t>オリエンタルシリーズ・ダイニングテーブル</t>
    <phoneticPr fontId="2"/>
  </si>
  <si>
    <t>オリエンタルシリーズ・ダイニングチェア</t>
    <phoneticPr fontId="2"/>
  </si>
  <si>
    <t>オリエンタルシリーズ・チェスト5段</t>
    <rPh sb="16" eb="17">
      <t>ダン</t>
    </rPh>
    <phoneticPr fontId="3"/>
  </si>
  <si>
    <t>オリエンタルシリーズ・チェスト3段</t>
    <rPh sb="16" eb="17">
      <t>ダン</t>
    </rPh>
    <phoneticPr fontId="3"/>
  </si>
  <si>
    <t>オリエンタルシリーズ・フロアランプ</t>
    <phoneticPr fontId="2"/>
  </si>
  <si>
    <t>オリエンタルシリーズ・シングルベッド</t>
    <phoneticPr fontId="2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</si>
  <si>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3"/>
  </si>
  <si>
    <t>大和飛鳥シリーズ・2人掛けソファ</t>
    <rPh sb="0" eb="2">
      <t>ヤマト</t>
    </rPh>
    <rPh sb="2" eb="4">
      <t>アスカ</t>
    </rPh>
    <rPh sb="9" eb="11">
      <t>フタリ</t>
    </rPh>
    <rPh sb="11" eb="12">
      <t>ガ</t>
    </rPh>
    <phoneticPr fontId="3"/>
  </si>
  <si>
    <t>大和飛鳥シリーズ・1人掛けソファ</t>
    <rPh sb="0" eb="2">
      <t>ヤマト</t>
    </rPh>
    <rPh sb="2" eb="4">
      <t>アスカ</t>
    </rPh>
    <rPh sb="9" eb="11">
      <t>ヒトリ</t>
    </rPh>
    <rPh sb="11" eb="12">
      <t>ガ</t>
    </rPh>
    <phoneticPr fontId="3"/>
  </si>
  <si>
    <t>大和飛鳥シリーズ・テーブル</t>
    <rPh sb="0" eb="2">
      <t>ヤマト</t>
    </rPh>
    <rPh sb="2" eb="4">
      <t>アスカ</t>
    </rPh>
    <phoneticPr fontId="3"/>
  </si>
  <si>
    <t>大和飛鳥シリーズ・チェア</t>
    <rPh sb="0" eb="2">
      <t>ヤマト</t>
    </rPh>
    <rPh sb="2" eb="4">
      <t>アスカ</t>
    </rPh>
    <phoneticPr fontId="3"/>
  </si>
  <si>
    <t>大和飛鳥シリーズ・チェスト</t>
    <rPh sb="0" eb="2">
      <t>ヤマト</t>
    </rPh>
    <rPh sb="2" eb="4">
      <t>アスカ</t>
    </rPh>
    <phoneticPr fontId="3"/>
  </si>
  <si>
    <t>大和飛鳥シリーズ・スクリーン</t>
    <rPh sb="0" eb="2">
      <t>ヤマト</t>
    </rPh>
    <rPh sb="2" eb="4">
      <t>アスカ</t>
    </rPh>
    <phoneticPr fontId="3"/>
  </si>
  <si>
    <t>天使シリーズ・チャイルドベッド</t>
    <rPh sb="0" eb="2">
      <t>テンシ</t>
    </rPh>
    <phoneticPr fontId="3"/>
  </si>
  <si>
    <t>天使シリーズ・チャイルドデスク</t>
    <rPh sb="0" eb="2">
      <t>テンシ</t>
    </rPh>
    <phoneticPr fontId="3"/>
  </si>
  <si>
    <t>天使シリーズ・チャイルドチェア</t>
    <rPh sb="0" eb="2">
      <t>テンシ</t>
    </rPh>
    <phoneticPr fontId="3"/>
  </si>
  <si>
    <t>天使シリーズ・チャイルドトイボックス</t>
    <rPh sb="0" eb="2">
      <t>テンシ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</si>
</sst>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&quot;見積No.&quot;000000"/>
    <numFmt numFmtId="179" formatCode="@&quot;御中&quot;"/>
    <numFmt numFmtId="180" formatCode="ggge&quot;年&quot;mm&quot;月&quot;dd&quot;日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8" tint="-0.249977111117893"/>
      <name val="游ゴシック"/>
      <family val="2"/>
      <charset val="128"/>
      <scheme val="minor"/>
    </font>
    <font>
      <u/>
      <sz val="16"/>
      <color theme="8" tint="-0.249977111117893"/>
      <name val="游ゴシック"/>
      <family val="2"/>
      <charset val="128"/>
      <scheme val="minor"/>
    </font>
    <font>
      <sz val="11"/>
      <color theme="8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6" fillId="0" borderId="11" xfId="0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6" fillId="0" borderId="27" xfId="0" applyFont="1" applyBorder="1" applyAlignment="1">
      <alignment horizontal="right" vertical="center"/>
    </xf>
    <xf numFmtId="9" fontId="6" fillId="0" borderId="24" xfId="2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17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2" xfId="0" applyFill="1" applyBorder="1" applyAlignment="1">
      <alignment horizontal="center" vertical="center"/>
    </xf>
    <xf numFmtId="177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8" fillId="0" borderId="1" xfId="0" applyFont="1" applyBorder="1">
      <alignment vertical="center"/>
    </xf>
    <xf numFmtId="179" fontId="9" fillId="0" borderId="0" xfId="0" applyNumberFormat="1" applyFont="1">
      <alignment vertical="center"/>
    </xf>
    <xf numFmtId="0" fontId="6" fillId="0" borderId="27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>
      <alignment vertical="center"/>
    </xf>
    <xf numFmtId="0" fontId="6" fillId="0" borderId="11" xfId="0" applyFont="1" applyBorder="1">
      <alignment vertical="center"/>
    </xf>
    <xf numFmtId="180" fontId="8" fillId="0" borderId="0" xfId="0" applyNumberFormat="1" applyFont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6" fillId="0" borderId="31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2917-AB2D-4CD8-B9EC-C437D9EE7AC0}">
  <dimension ref="B1:H33"/>
  <sheetViews>
    <sheetView tabSelected="1" workbookViewId="0"/>
  </sheetViews>
  <sheetFormatPr defaultRowHeight="18.75" x14ac:dyDescent="0.4"/>
  <cols>
    <col min="1" max="1" width="2.625" customWidth="1"/>
    <col min="2" max="2" width="3.625" customWidth="1"/>
    <col min="3" max="3" width="12.625" customWidth="1"/>
    <col min="4" max="4" width="41.625" customWidth="1"/>
    <col min="5" max="5" width="11.625" customWidth="1"/>
    <col min="6" max="6" width="5.625" customWidth="1"/>
    <col min="7" max="7" width="11.625" customWidth="1"/>
    <col min="8" max="8" width="16.625" customWidth="1"/>
  </cols>
  <sheetData>
    <row r="1" spans="2:8" x14ac:dyDescent="0.4">
      <c r="H1" s="33">
        <v>382</v>
      </c>
    </row>
    <row r="2" spans="2:8" ht="19.5" thickBot="1" x14ac:dyDescent="0.45">
      <c r="H2" s="47">
        <v>43525</v>
      </c>
    </row>
    <row r="3" spans="2:8" ht="30.75" thickBot="1" x14ac:dyDescent="0.45">
      <c r="B3" s="42" t="s">
        <v>0</v>
      </c>
      <c r="C3" s="43"/>
      <c r="D3" s="43"/>
      <c r="E3" s="43"/>
      <c r="F3" s="43"/>
      <c r="G3" s="43"/>
      <c r="H3" s="44"/>
    </row>
    <row r="5" spans="2:8" ht="25.5" x14ac:dyDescent="0.4">
      <c r="B5" s="37" t="s">
        <v>1</v>
      </c>
    </row>
    <row r="6" spans="2:8" x14ac:dyDescent="0.4">
      <c r="G6" s="2" t="s">
        <v>2</v>
      </c>
      <c r="H6" s="3"/>
    </row>
    <row r="7" spans="2:8" x14ac:dyDescent="0.4">
      <c r="G7" s="4" t="s">
        <v>3</v>
      </c>
      <c r="H7" s="5"/>
    </row>
    <row r="8" spans="2:8" x14ac:dyDescent="0.4">
      <c r="B8" s="45" t="s">
        <v>4</v>
      </c>
      <c r="C8" s="45"/>
      <c r="D8" s="34" t="s">
        <v>5</v>
      </c>
      <c r="G8" s="4" t="s">
        <v>6</v>
      </c>
      <c r="H8" s="5"/>
    </row>
    <row r="9" spans="2:8" x14ac:dyDescent="0.4">
      <c r="B9" s="45" t="s">
        <v>7</v>
      </c>
      <c r="C9" s="45"/>
      <c r="D9" s="35" t="s">
        <v>8</v>
      </c>
      <c r="G9" s="4" t="s">
        <v>9</v>
      </c>
      <c r="H9" s="5"/>
    </row>
    <row r="10" spans="2:8" x14ac:dyDescent="0.4">
      <c r="B10" s="45" t="s">
        <v>10</v>
      </c>
      <c r="C10" s="45"/>
      <c r="D10" s="35" t="s">
        <v>11</v>
      </c>
      <c r="G10" s="4" t="s">
        <v>12</v>
      </c>
      <c r="H10" s="5"/>
    </row>
    <row r="11" spans="2:8" x14ac:dyDescent="0.4">
      <c r="B11" s="45" t="s">
        <v>13</v>
      </c>
      <c r="C11" s="45"/>
      <c r="D11" s="35" t="s">
        <v>14</v>
      </c>
      <c r="G11" s="6" t="s">
        <v>15</v>
      </c>
      <c r="H11" s="7"/>
    </row>
    <row r="13" spans="2:8" x14ac:dyDescent="0.4">
      <c r="B13" t="s">
        <v>16</v>
      </c>
    </row>
    <row r="15" spans="2:8" ht="19.5" thickBot="1" x14ac:dyDescent="0.45">
      <c r="B15" s="46" t="s">
        <v>17</v>
      </c>
      <c r="C15" s="46"/>
      <c r="D15" s="8">
        <f>G33</f>
        <v>110591.46</v>
      </c>
    </row>
    <row r="16" spans="2:8" ht="19.5" thickTop="1" x14ac:dyDescent="0.4"/>
    <row r="17" spans="2:8" ht="19.5" thickBot="1" x14ac:dyDescent="0.45"/>
    <row r="18" spans="2:8" x14ac:dyDescent="0.4">
      <c r="B18" s="23" t="s">
        <v>18</v>
      </c>
      <c r="C18" s="24" t="s">
        <v>19</v>
      </c>
      <c r="D18" s="24" t="s">
        <v>20</v>
      </c>
      <c r="E18" s="24" t="s">
        <v>21</v>
      </c>
      <c r="F18" s="24" t="s">
        <v>22</v>
      </c>
      <c r="G18" s="24" t="s">
        <v>23</v>
      </c>
      <c r="H18" s="25" t="s">
        <v>24</v>
      </c>
    </row>
    <row r="19" spans="2:8" x14ac:dyDescent="0.4">
      <c r="B19" s="9">
        <v>1</v>
      </c>
      <c r="C19" s="36">
        <v>1060</v>
      </c>
      <c r="D19" s="1" t="str">
        <f>IF($C19="","",VLOOKUP(C$19,商品一覧!$B$4:$D$25,2,FALSE))</f>
        <v>オリエンタルシリーズ・ダイニングテーブル</v>
      </c>
      <c r="E19" s="26">
        <f>IF($C19="","",VLOOKUP($C19,商品一覧!$B$4:$D$25,3,FALSE))</f>
        <v>78800</v>
      </c>
      <c r="F19" s="36">
        <v>1</v>
      </c>
      <c r="G19" s="26">
        <f>IF(F19="","",E19*F19)</f>
        <v>78800</v>
      </c>
      <c r="H19" s="10"/>
    </row>
    <row r="20" spans="2:8" x14ac:dyDescent="0.4">
      <c r="B20" s="9">
        <v>2</v>
      </c>
      <c r="C20" s="36">
        <v>3030</v>
      </c>
      <c r="D20" s="1" t="str">
        <f>IF($C20="","",VLOOKUP(C$19,商品一覧!$B$4:$D$25,2,FALSE))</f>
        <v>オリエンタルシリーズ・ダイニングテーブル</v>
      </c>
      <c r="E20" s="26">
        <f>IF($C20="","",VLOOKUP($C20,商品一覧!$B$4:$D$25,3,FALSE))</f>
        <v>9900</v>
      </c>
      <c r="F20" s="36">
        <v>3</v>
      </c>
      <c r="G20" s="26">
        <f t="shared" ref="G20:G28" si="0">IF(F20="","",E20*F20)</f>
        <v>29700</v>
      </c>
      <c r="H20" s="10"/>
    </row>
    <row r="21" spans="2:8" x14ac:dyDescent="0.4">
      <c r="B21" s="9">
        <v>3</v>
      </c>
      <c r="C21" s="36">
        <v>3040</v>
      </c>
      <c r="D21" s="1" t="str">
        <f>IF($C21="","",VLOOKUP(C$19,商品一覧!$B$4:$D$25,2,FALSE))</f>
        <v>オリエンタルシリーズ・ダイニングテーブル</v>
      </c>
      <c r="E21" s="26">
        <f>IF($C21="","",VLOOKUP($C21,商品一覧!$B$4:$D$25,3,FALSE))</f>
        <v>3990</v>
      </c>
      <c r="F21" s="36">
        <v>3</v>
      </c>
      <c r="G21" s="26">
        <f t="shared" si="0"/>
        <v>11970</v>
      </c>
      <c r="H21" s="10"/>
    </row>
    <row r="22" spans="2:8" x14ac:dyDescent="0.4">
      <c r="B22" s="9">
        <v>4</v>
      </c>
      <c r="C22" s="1"/>
      <c r="D22" s="1" t="str">
        <f>IF($C22="","",VLOOKUP(C$19,商品一覧!$B$4:$D$25,2,FALSE))</f>
        <v/>
      </c>
      <c r="E22" s="26" t="str">
        <f>IF($C22="","",VLOOKUP($C22,商品一覧!$B$4:$D$25,3,FALSE))</f>
        <v/>
      </c>
      <c r="F22" s="1"/>
      <c r="G22" s="26" t="str">
        <f t="shared" si="0"/>
        <v/>
      </c>
      <c r="H22" s="10"/>
    </row>
    <row r="23" spans="2:8" x14ac:dyDescent="0.4">
      <c r="B23" s="9">
        <v>5</v>
      </c>
      <c r="C23" s="1"/>
      <c r="D23" s="1" t="str">
        <f>IF($C23="","",VLOOKUP(C$19,商品一覧!$B$4:$D$25,2,FALSE))</f>
        <v/>
      </c>
      <c r="E23" s="26" t="str">
        <f>IF($C23="","",VLOOKUP($C23,商品一覧!$B$4:$D$25,3,FALSE))</f>
        <v/>
      </c>
      <c r="F23" s="1"/>
      <c r="G23" s="26" t="str">
        <f t="shared" si="0"/>
        <v/>
      </c>
      <c r="H23" s="10"/>
    </row>
    <row r="24" spans="2:8" x14ac:dyDescent="0.4">
      <c r="B24" s="9">
        <v>6</v>
      </c>
      <c r="C24" s="1"/>
      <c r="D24" s="1" t="str">
        <f>IF($C24="","",VLOOKUP(C$19,商品一覧!$B$4:$D$25,2,FALSE))</f>
        <v/>
      </c>
      <c r="E24" s="26" t="str">
        <f>IF($C24="","",VLOOKUP($C24,商品一覧!$B$4:$D$25,3,FALSE))</f>
        <v/>
      </c>
      <c r="F24" s="1"/>
      <c r="G24" s="26" t="str">
        <f t="shared" si="0"/>
        <v/>
      </c>
      <c r="H24" s="10"/>
    </row>
    <row r="25" spans="2:8" x14ac:dyDescent="0.4">
      <c r="B25" s="9">
        <v>7</v>
      </c>
      <c r="C25" s="1"/>
      <c r="D25" s="1" t="str">
        <f>IF($C25="","",VLOOKUP(C$19,商品一覧!$B$4:$D$25,2,FALSE))</f>
        <v/>
      </c>
      <c r="E25" s="26" t="str">
        <f>IF($C25="","",VLOOKUP($C25,商品一覧!$B$4:$D$25,3,FALSE))</f>
        <v/>
      </c>
      <c r="F25" s="1"/>
      <c r="G25" s="26" t="str">
        <f t="shared" si="0"/>
        <v/>
      </c>
      <c r="H25" s="10"/>
    </row>
    <row r="26" spans="2:8" x14ac:dyDescent="0.4">
      <c r="B26" s="9">
        <v>8</v>
      </c>
      <c r="C26" s="1"/>
      <c r="D26" s="1" t="str">
        <f>IF($C26="","",VLOOKUP(C$19,商品一覧!$B$4:$D$25,2,FALSE))</f>
        <v/>
      </c>
      <c r="E26" s="26" t="str">
        <f>IF($C26="","",VLOOKUP($C26,商品一覧!$B$4:$D$25,3,FALSE))</f>
        <v/>
      </c>
      <c r="F26" s="1"/>
      <c r="G26" s="26" t="str">
        <f t="shared" si="0"/>
        <v/>
      </c>
      <c r="H26" s="10"/>
    </row>
    <row r="27" spans="2:8" x14ac:dyDescent="0.4">
      <c r="B27" s="9">
        <v>9</v>
      </c>
      <c r="C27" s="1"/>
      <c r="D27" s="1" t="str">
        <f>IF($C27="","",VLOOKUP(C$19,商品一覧!$B$4:$D$25,2,FALSE))</f>
        <v/>
      </c>
      <c r="E27" s="26" t="str">
        <f>IF($C27="","",VLOOKUP($C27,商品一覧!$B$4:$D$25,3,FALSE))</f>
        <v/>
      </c>
      <c r="F27" s="1"/>
      <c r="G27" s="26" t="str">
        <f t="shared" si="0"/>
        <v/>
      </c>
      <c r="H27" s="10"/>
    </row>
    <row r="28" spans="2:8" ht="19.5" thickBot="1" x14ac:dyDescent="0.45">
      <c r="B28" s="14">
        <v>10</v>
      </c>
      <c r="C28" s="15"/>
      <c r="D28" s="15" t="str">
        <f>IF($C28="","",VLOOKUP(C$19,商品一覧!$B$4:$D$25,2,FALSE))</f>
        <v/>
      </c>
      <c r="E28" s="27" t="str">
        <f>IF($C28="","",VLOOKUP($C28,商品一覧!$B$4:$D$25,3,FALSE))</f>
        <v/>
      </c>
      <c r="F28" s="15"/>
      <c r="G28" s="27" t="str">
        <f t="shared" si="0"/>
        <v/>
      </c>
      <c r="H28" s="16"/>
    </row>
    <row r="29" spans="2:8" ht="19.5" thickTop="1" x14ac:dyDescent="0.4">
      <c r="B29" s="48"/>
      <c r="C29" s="49"/>
      <c r="D29" s="49"/>
      <c r="E29" s="50" t="s">
        <v>25</v>
      </c>
      <c r="F29" s="51"/>
      <c r="G29" s="28">
        <f>SUM(G19:G28)</f>
        <v>120470</v>
      </c>
      <c r="H29" s="13"/>
    </row>
    <row r="30" spans="2:8" x14ac:dyDescent="0.4">
      <c r="B30" s="17"/>
      <c r="C30" s="18"/>
      <c r="D30" s="18"/>
      <c r="E30" s="21" t="s">
        <v>26</v>
      </c>
      <c r="F30" s="22">
        <v>0.15</v>
      </c>
      <c r="G30" s="26">
        <f>G29*F30</f>
        <v>18070.5</v>
      </c>
      <c r="H30" s="10"/>
    </row>
    <row r="31" spans="2:8" x14ac:dyDescent="0.4">
      <c r="B31" s="17"/>
      <c r="C31" s="18"/>
      <c r="D31" s="18"/>
      <c r="E31" s="38" t="s">
        <v>27</v>
      </c>
      <c r="F31" s="39"/>
      <c r="G31" s="26">
        <f>G29-G30</f>
        <v>102399.5</v>
      </c>
      <c r="H31" s="10"/>
    </row>
    <row r="32" spans="2:8" x14ac:dyDescent="0.4">
      <c r="B32" s="17"/>
      <c r="C32" s="18"/>
      <c r="D32" s="18"/>
      <c r="E32" s="21" t="s">
        <v>28</v>
      </c>
      <c r="F32" s="22">
        <v>0.08</v>
      </c>
      <c r="G32" s="26">
        <f>G31*F32</f>
        <v>8191.96</v>
      </c>
      <c r="H32" s="10"/>
    </row>
    <row r="33" spans="2:8" ht="19.5" thickBot="1" x14ac:dyDescent="0.45">
      <c r="B33" s="19"/>
      <c r="C33" s="20"/>
      <c r="D33" s="20"/>
      <c r="E33" s="40" t="s">
        <v>29</v>
      </c>
      <c r="F33" s="41"/>
      <c r="G33" s="29">
        <f>G31+G32</f>
        <v>110591.46</v>
      </c>
      <c r="H33" s="11"/>
    </row>
  </sheetData>
  <mergeCells count="9">
    <mergeCell ref="E29:F29"/>
    <mergeCell ref="E31:F31"/>
    <mergeCell ref="E33:F33"/>
    <mergeCell ref="B3:H3"/>
    <mergeCell ref="B8:C8"/>
    <mergeCell ref="B9:C9"/>
    <mergeCell ref="B10:C10"/>
    <mergeCell ref="B11:C11"/>
    <mergeCell ref="B15:C15"/>
  </mergeCells>
  <phoneticPr fontId="2"/>
  <pageMargins left="0.7" right="0.7" top="0.75" bottom="0.75" header="0.3" footer="0.3"/>
  <pageSetup paperSize="9" orientation="portrait" r:id="rId1"/>
  <ignoredErrors>
    <ignoredError sqref="G3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838BE-FD78-4CF3-9D33-FCD8D920D12D}">
  <dimension ref="B1:D25"/>
  <sheetViews>
    <sheetView workbookViewId="0"/>
  </sheetViews>
  <sheetFormatPr defaultRowHeight="18.75" x14ac:dyDescent="0.4"/>
  <cols>
    <col min="1" max="1" width="2.625" customWidth="1"/>
    <col min="3" max="3" width="44" bestFit="1" customWidth="1"/>
  </cols>
  <sheetData>
    <row r="1" spans="2:4" ht="25.5" x14ac:dyDescent="0.4">
      <c r="B1" s="30" t="s">
        <v>30</v>
      </c>
    </row>
    <row r="2" spans="2:4" x14ac:dyDescent="0.4">
      <c r="D2" s="31" t="s">
        <v>31</v>
      </c>
    </row>
    <row r="3" spans="2:4" ht="19.5" thickBot="1" x14ac:dyDescent="0.45">
      <c r="B3" s="32" t="s">
        <v>19</v>
      </c>
      <c r="C3" s="32" t="s">
        <v>20</v>
      </c>
      <c r="D3" s="32" t="s">
        <v>21</v>
      </c>
    </row>
    <row r="4" spans="2:4" ht="19.5" thickTop="1" x14ac:dyDescent="0.4">
      <c r="B4" s="12">
        <v>1010</v>
      </c>
      <c r="C4" s="12" t="s">
        <v>32</v>
      </c>
      <c r="D4" s="28">
        <v>127800</v>
      </c>
    </row>
    <row r="5" spans="2:4" x14ac:dyDescent="0.4">
      <c r="B5" s="1">
        <v>1020</v>
      </c>
      <c r="C5" s="1" t="s">
        <v>33</v>
      </c>
      <c r="D5" s="26">
        <v>54800</v>
      </c>
    </row>
    <row r="6" spans="2:4" x14ac:dyDescent="0.4">
      <c r="B6" s="1">
        <v>1030</v>
      </c>
      <c r="C6" s="1" t="s">
        <v>34</v>
      </c>
      <c r="D6" s="26">
        <v>89800</v>
      </c>
    </row>
    <row r="7" spans="2:4" x14ac:dyDescent="0.4">
      <c r="B7" s="1">
        <v>1040</v>
      </c>
      <c r="C7" s="1" t="s">
        <v>35</v>
      </c>
      <c r="D7" s="26">
        <v>64800</v>
      </c>
    </row>
    <row r="8" spans="2:4" x14ac:dyDescent="0.4">
      <c r="B8" s="1">
        <v>1050</v>
      </c>
      <c r="C8" s="1" t="s">
        <v>36</v>
      </c>
      <c r="D8" s="26">
        <v>98000</v>
      </c>
    </row>
    <row r="9" spans="2:4" x14ac:dyDescent="0.4">
      <c r="B9" s="1">
        <v>1060</v>
      </c>
      <c r="C9" s="1" t="s">
        <v>37</v>
      </c>
      <c r="D9" s="26">
        <v>78800</v>
      </c>
    </row>
    <row r="10" spans="2:4" x14ac:dyDescent="0.4">
      <c r="B10" s="1">
        <v>1070</v>
      </c>
      <c r="C10" s="1" t="s">
        <v>38</v>
      </c>
      <c r="D10" s="26">
        <v>17800</v>
      </c>
    </row>
    <row r="11" spans="2:4" x14ac:dyDescent="0.4">
      <c r="B11" s="1">
        <v>1080</v>
      </c>
      <c r="C11" s="1" t="s">
        <v>39</v>
      </c>
      <c r="D11" s="26">
        <v>89800</v>
      </c>
    </row>
    <row r="12" spans="2:4" x14ac:dyDescent="0.4">
      <c r="B12" s="1">
        <v>1090</v>
      </c>
      <c r="C12" s="1" t="s">
        <v>40</v>
      </c>
      <c r="D12" s="26">
        <v>49800</v>
      </c>
    </row>
    <row r="13" spans="2:4" x14ac:dyDescent="0.4">
      <c r="B13" s="1">
        <v>1100</v>
      </c>
      <c r="C13" s="1" t="s">
        <v>41</v>
      </c>
      <c r="D13" s="26">
        <v>19800</v>
      </c>
    </row>
    <row r="14" spans="2:4" x14ac:dyDescent="0.4">
      <c r="B14" s="1">
        <v>1110</v>
      </c>
      <c r="C14" s="1" t="s">
        <v>42</v>
      </c>
      <c r="D14" s="26">
        <v>158000</v>
      </c>
    </row>
    <row r="15" spans="2:4" x14ac:dyDescent="0.4">
      <c r="B15" s="1">
        <v>2010</v>
      </c>
      <c r="C15" s="1" t="s">
        <v>43</v>
      </c>
      <c r="D15" s="26">
        <v>278000</v>
      </c>
    </row>
    <row r="16" spans="2:4" x14ac:dyDescent="0.4">
      <c r="B16" s="1">
        <v>2020</v>
      </c>
      <c r="C16" s="1" t="s">
        <v>44</v>
      </c>
      <c r="D16" s="26">
        <v>258000</v>
      </c>
    </row>
    <row r="17" spans="2:4" x14ac:dyDescent="0.4">
      <c r="B17" s="1">
        <v>2030</v>
      </c>
      <c r="C17" s="1" t="s">
        <v>45</v>
      </c>
      <c r="D17" s="26">
        <v>218000</v>
      </c>
    </row>
    <row r="18" spans="2:4" x14ac:dyDescent="0.4">
      <c r="B18" s="1">
        <v>2040</v>
      </c>
      <c r="C18" s="1" t="s">
        <v>46</v>
      </c>
      <c r="D18" s="26">
        <v>138000</v>
      </c>
    </row>
    <row r="19" spans="2:4" x14ac:dyDescent="0.4">
      <c r="B19" s="1">
        <v>2050</v>
      </c>
      <c r="C19" s="1" t="s">
        <v>47</v>
      </c>
      <c r="D19" s="26">
        <v>48000</v>
      </c>
    </row>
    <row r="20" spans="2:4" x14ac:dyDescent="0.4">
      <c r="B20" s="1">
        <v>2060</v>
      </c>
      <c r="C20" s="1" t="s">
        <v>48</v>
      </c>
      <c r="D20" s="26">
        <v>178000</v>
      </c>
    </row>
    <row r="21" spans="2:4" x14ac:dyDescent="0.4">
      <c r="B21" s="1">
        <v>2070</v>
      </c>
      <c r="C21" s="1" t="s">
        <v>49</v>
      </c>
      <c r="D21" s="26">
        <v>78000</v>
      </c>
    </row>
    <row r="22" spans="2:4" x14ac:dyDescent="0.4">
      <c r="B22" s="1">
        <v>3010</v>
      </c>
      <c r="C22" s="1" t="s">
        <v>50</v>
      </c>
      <c r="D22" s="26">
        <v>59900</v>
      </c>
    </row>
    <row r="23" spans="2:4" x14ac:dyDescent="0.4">
      <c r="B23" s="1">
        <v>3020</v>
      </c>
      <c r="C23" s="1" t="s">
        <v>51</v>
      </c>
      <c r="D23" s="26">
        <v>39900</v>
      </c>
    </row>
    <row r="24" spans="2:4" x14ac:dyDescent="0.4">
      <c r="B24" s="1">
        <v>3030</v>
      </c>
      <c r="C24" s="1" t="s">
        <v>52</v>
      </c>
      <c r="D24" s="26">
        <v>9900</v>
      </c>
    </row>
    <row r="25" spans="2:4" x14ac:dyDescent="0.4">
      <c r="B25" s="1">
        <v>3040</v>
      </c>
      <c r="C25" s="1" t="s">
        <v>53</v>
      </c>
      <c r="D25" s="26">
        <v>3990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2019-02-22T01:58:40Z</dcterms:created>
  <dcterms:modified xsi:type="dcterms:W3CDTF">2019-02-13T09:06:51Z</dcterms:modified>
</cp:coreProperties>
</file>