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21915" windowHeight="11070"/>
  </bookViews>
  <sheets>
    <sheet name="講座開催状況" sheetId="1" r:id="rId1"/>
    <sheet name="講座一覧" sheetId="2" r:id="rId2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/>
  <c r="F6" i="1"/>
  <c r="G6" i="1"/>
  <c r="F7" i="1"/>
  <c r="I7" i="1" s="1"/>
  <c r="G7" i="1"/>
  <c r="F8" i="1"/>
  <c r="G8" i="1"/>
  <c r="F9" i="1"/>
  <c r="G9" i="1"/>
  <c r="F10" i="1"/>
  <c r="G10" i="1"/>
  <c r="F11" i="1"/>
  <c r="I11" i="1" s="1"/>
  <c r="G11" i="1"/>
  <c r="F12" i="1"/>
  <c r="G12" i="1"/>
  <c r="F13" i="1"/>
  <c r="G13" i="1"/>
  <c r="F14" i="1"/>
  <c r="G14" i="1"/>
  <c r="F15" i="1"/>
  <c r="I15" i="1" s="1"/>
  <c r="G15" i="1"/>
  <c r="F16" i="1"/>
  <c r="G16" i="1"/>
  <c r="F17" i="1"/>
  <c r="G17" i="1"/>
  <c r="F18" i="1"/>
  <c r="G18" i="1"/>
  <c r="F19" i="1"/>
  <c r="I19" i="1" s="1"/>
  <c r="G19" i="1"/>
  <c r="F20" i="1"/>
  <c r="G20" i="1"/>
  <c r="F21" i="1"/>
  <c r="G21" i="1"/>
  <c r="F22" i="1"/>
  <c r="G22" i="1"/>
  <c r="F23" i="1"/>
  <c r="I23" i="1" s="1"/>
  <c r="G23" i="1"/>
  <c r="F24" i="1"/>
  <c r="G24" i="1"/>
  <c r="F25" i="1"/>
  <c r="G25" i="1"/>
  <c r="F26" i="1"/>
  <c r="G26" i="1"/>
  <c r="F27" i="1"/>
  <c r="I27" i="1" s="1"/>
  <c r="G27" i="1"/>
  <c r="F28" i="1"/>
  <c r="G28" i="1"/>
  <c r="F29" i="1"/>
  <c r="G29" i="1"/>
  <c r="F30" i="1"/>
  <c r="G30" i="1"/>
  <c r="F31" i="1"/>
  <c r="I31" i="1" s="1"/>
  <c r="G31" i="1"/>
  <c r="F32" i="1"/>
  <c r="G32" i="1"/>
  <c r="F33" i="1"/>
  <c r="G33" i="1"/>
  <c r="F34" i="1"/>
  <c r="G34" i="1"/>
  <c r="F35" i="1"/>
  <c r="I35" i="1" s="1"/>
  <c r="G35" i="1"/>
  <c r="F36" i="1"/>
  <c r="G36" i="1"/>
  <c r="F37" i="1"/>
  <c r="G37" i="1"/>
  <c r="F38" i="1"/>
  <c r="G38" i="1"/>
  <c r="F39" i="1"/>
  <c r="I39" i="1" s="1"/>
  <c r="G39" i="1"/>
  <c r="F40" i="1"/>
  <c r="G40" i="1"/>
  <c r="F41" i="1"/>
  <c r="G41" i="1"/>
  <c r="F42" i="1"/>
  <c r="G42" i="1"/>
  <c r="F43" i="1"/>
  <c r="I43" i="1" s="1"/>
  <c r="G43" i="1"/>
  <c r="F44" i="1"/>
  <c r="G44" i="1"/>
  <c r="F45" i="1"/>
  <c r="I45" i="1" s="1"/>
  <c r="G45" i="1"/>
  <c r="F46" i="1"/>
  <c r="G46" i="1"/>
  <c r="F47" i="1"/>
  <c r="I47" i="1" s="1"/>
  <c r="G47" i="1"/>
  <c r="F48" i="1"/>
  <c r="G48" i="1"/>
  <c r="F49" i="1"/>
  <c r="I49" i="1" s="1"/>
  <c r="G49" i="1"/>
  <c r="F50" i="1"/>
  <c r="G50" i="1"/>
  <c r="I5" i="1"/>
  <c r="I6" i="1"/>
  <c r="I8" i="1"/>
  <c r="I9" i="1"/>
  <c r="I10" i="1"/>
  <c r="I12" i="1"/>
  <c r="I13" i="1"/>
  <c r="I14" i="1"/>
  <c r="I16" i="1"/>
  <c r="I17" i="1"/>
  <c r="I18" i="1"/>
  <c r="I20" i="1"/>
  <c r="I21" i="1"/>
  <c r="I22" i="1"/>
  <c r="I24" i="1"/>
  <c r="I25" i="1"/>
  <c r="I26" i="1"/>
  <c r="I28" i="1"/>
  <c r="I29" i="1"/>
  <c r="I30" i="1"/>
  <c r="I32" i="1"/>
  <c r="I33" i="1"/>
  <c r="I34" i="1"/>
  <c r="I36" i="1"/>
  <c r="I37" i="1"/>
  <c r="I38" i="1"/>
  <c r="I40" i="1"/>
  <c r="I41" i="1"/>
  <c r="I42" i="1"/>
  <c r="I44" i="1"/>
  <c r="I46" i="1"/>
  <c r="I48" i="1"/>
  <c r="I50" i="1"/>
  <c r="G4" i="1"/>
  <c r="F4" i="1"/>
  <c r="I4" i="1" s="1"/>
  <c r="D5" i="1" l="1"/>
  <c r="E5" i="1"/>
  <c r="J5" i="1"/>
  <c r="D6" i="1"/>
  <c r="E6" i="1"/>
  <c r="J6" i="1"/>
  <c r="D7" i="1"/>
  <c r="E7" i="1"/>
  <c r="J7" i="1"/>
  <c r="D8" i="1"/>
  <c r="E8" i="1"/>
  <c r="J8" i="1"/>
  <c r="D9" i="1"/>
  <c r="E9" i="1"/>
  <c r="J9" i="1"/>
  <c r="D10" i="1"/>
  <c r="E10" i="1"/>
  <c r="J10" i="1"/>
  <c r="D11" i="1"/>
  <c r="E11" i="1"/>
  <c r="J11" i="1"/>
  <c r="D12" i="1"/>
  <c r="E12" i="1"/>
  <c r="J12" i="1"/>
  <c r="D13" i="1"/>
  <c r="E13" i="1"/>
  <c r="J13" i="1"/>
  <c r="D14" i="1"/>
  <c r="E14" i="1"/>
  <c r="J14" i="1"/>
  <c r="D15" i="1"/>
  <c r="E15" i="1"/>
  <c r="J15" i="1"/>
  <c r="D16" i="1"/>
  <c r="E16" i="1"/>
  <c r="J16" i="1"/>
  <c r="D17" i="1"/>
  <c r="E17" i="1"/>
  <c r="J17" i="1"/>
  <c r="D18" i="1"/>
  <c r="E18" i="1"/>
  <c r="J18" i="1"/>
  <c r="D19" i="1"/>
  <c r="E19" i="1"/>
  <c r="J19" i="1"/>
  <c r="D20" i="1"/>
  <c r="E20" i="1"/>
  <c r="J20" i="1"/>
  <c r="D21" i="1"/>
  <c r="E21" i="1"/>
  <c r="J21" i="1"/>
  <c r="D22" i="1"/>
  <c r="E22" i="1"/>
  <c r="J22" i="1"/>
  <c r="D23" i="1"/>
  <c r="E23" i="1"/>
  <c r="J23" i="1"/>
  <c r="D24" i="1"/>
  <c r="E24" i="1"/>
  <c r="J24" i="1"/>
  <c r="D25" i="1"/>
  <c r="E25" i="1"/>
  <c r="J25" i="1"/>
  <c r="D26" i="1"/>
  <c r="E26" i="1"/>
  <c r="J26" i="1"/>
  <c r="D27" i="1"/>
  <c r="E27" i="1"/>
  <c r="J27" i="1"/>
  <c r="D28" i="1"/>
  <c r="E28" i="1"/>
  <c r="J28" i="1"/>
  <c r="D29" i="1"/>
  <c r="E29" i="1"/>
  <c r="J29" i="1"/>
  <c r="D30" i="1"/>
  <c r="E30" i="1"/>
  <c r="J30" i="1"/>
  <c r="D31" i="1"/>
  <c r="E31" i="1"/>
  <c r="J31" i="1"/>
  <c r="D32" i="1"/>
  <c r="E32" i="1"/>
  <c r="J32" i="1"/>
  <c r="D33" i="1"/>
  <c r="E33" i="1"/>
  <c r="J33" i="1"/>
  <c r="D34" i="1"/>
  <c r="E34" i="1"/>
  <c r="J34" i="1"/>
  <c r="D35" i="1"/>
  <c r="E35" i="1"/>
  <c r="J35" i="1"/>
  <c r="D36" i="1"/>
  <c r="E36" i="1"/>
  <c r="J36" i="1"/>
  <c r="D37" i="1"/>
  <c r="E37" i="1"/>
  <c r="J37" i="1"/>
  <c r="D38" i="1"/>
  <c r="E38" i="1"/>
  <c r="J38" i="1"/>
  <c r="D39" i="1"/>
  <c r="E39" i="1"/>
  <c r="J39" i="1"/>
  <c r="D40" i="1"/>
  <c r="E40" i="1"/>
  <c r="J40" i="1"/>
  <c r="D41" i="1"/>
  <c r="E41" i="1"/>
  <c r="J41" i="1"/>
  <c r="D42" i="1"/>
  <c r="E42" i="1"/>
  <c r="J42" i="1"/>
  <c r="D43" i="1"/>
  <c r="E43" i="1"/>
  <c r="J43" i="1"/>
  <c r="D44" i="1"/>
  <c r="E44" i="1"/>
  <c r="J44" i="1"/>
  <c r="D45" i="1"/>
  <c r="E45" i="1"/>
  <c r="J45" i="1"/>
  <c r="D46" i="1"/>
  <c r="E46" i="1"/>
  <c r="J46" i="1"/>
  <c r="D47" i="1"/>
  <c r="E47" i="1"/>
  <c r="J47" i="1"/>
  <c r="D48" i="1"/>
  <c r="E48" i="1"/>
  <c r="J48" i="1"/>
  <c r="D49" i="1"/>
  <c r="E49" i="1"/>
  <c r="J49" i="1"/>
  <c r="D50" i="1"/>
  <c r="E50" i="1"/>
  <c r="J50" i="1"/>
  <c r="J4" i="1"/>
  <c r="E4" i="1"/>
  <c r="D4" i="1"/>
</calcChain>
</file>

<file path=xl/sharedStrings.xml><?xml version="1.0" encoding="utf-8"?>
<sst xmlns="http://schemas.openxmlformats.org/spreadsheetml/2006/main" count="85" uniqueCount="49">
  <si>
    <t>講座一覧</t>
    <rPh sb="0" eb="2">
      <t>コウザ</t>
    </rPh>
    <rPh sb="2" eb="4">
      <t>イチラン</t>
    </rPh>
    <phoneticPr fontId="4"/>
  </si>
  <si>
    <t>C1005</t>
    <phoneticPr fontId="4"/>
  </si>
  <si>
    <t>C1007</t>
    <phoneticPr fontId="4"/>
  </si>
  <si>
    <t>E1001</t>
    <phoneticPr fontId="4"/>
  </si>
  <si>
    <t>E1002</t>
    <phoneticPr fontId="4"/>
  </si>
  <si>
    <t>H1002</t>
    <phoneticPr fontId="4"/>
  </si>
  <si>
    <t>H1001</t>
    <phoneticPr fontId="4"/>
  </si>
  <si>
    <t>講座番号</t>
    <rPh sb="0" eb="2">
      <t>コウザ</t>
    </rPh>
    <rPh sb="2" eb="4">
      <t>バンゴウ</t>
    </rPh>
    <phoneticPr fontId="4"/>
  </si>
  <si>
    <t>ジャンル</t>
    <phoneticPr fontId="4"/>
  </si>
  <si>
    <t>講座名</t>
    <rPh sb="0" eb="2">
      <t>コウザ</t>
    </rPh>
    <rPh sb="2" eb="3">
      <t>メイ</t>
    </rPh>
    <phoneticPr fontId="4"/>
  </si>
  <si>
    <t>定員</t>
    <rPh sb="0" eb="2">
      <t>テイイン</t>
    </rPh>
    <phoneticPr fontId="4"/>
  </si>
  <si>
    <t>受講費</t>
    <rPh sb="0" eb="2">
      <t>ジュコウ</t>
    </rPh>
    <rPh sb="2" eb="3">
      <t>ヒ</t>
    </rPh>
    <phoneticPr fontId="4"/>
  </si>
  <si>
    <t>E1001</t>
    <phoneticPr fontId="4"/>
  </si>
  <si>
    <t>趣味</t>
    <rPh sb="0" eb="2">
      <t>シュミ</t>
    </rPh>
    <phoneticPr fontId="4"/>
  </si>
  <si>
    <t>オリジナル苔玉づくり</t>
    <rPh sb="5" eb="6">
      <t>コケ</t>
    </rPh>
    <rPh sb="6" eb="7">
      <t>ダマ</t>
    </rPh>
    <phoneticPr fontId="4"/>
  </si>
  <si>
    <t>E1002</t>
    <phoneticPr fontId="4"/>
  </si>
  <si>
    <t>オリジナル石鹸づくり</t>
    <rPh sb="5" eb="7">
      <t>セッケン</t>
    </rPh>
    <phoneticPr fontId="4"/>
  </si>
  <si>
    <t>E2001</t>
    <phoneticPr fontId="4"/>
  </si>
  <si>
    <t>はじめての一眼レフ</t>
    <rPh sb="5" eb="7">
      <t>イチガン</t>
    </rPh>
    <phoneticPr fontId="4"/>
  </si>
  <si>
    <t>C1005</t>
    <phoneticPr fontId="4"/>
  </si>
  <si>
    <t>料理</t>
    <rPh sb="0" eb="2">
      <t>リョウリ</t>
    </rPh>
    <phoneticPr fontId="4"/>
  </si>
  <si>
    <t>楽しい家庭料理</t>
    <rPh sb="0" eb="1">
      <t>タノ</t>
    </rPh>
    <rPh sb="3" eb="5">
      <t>カテイ</t>
    </rPh>
    <rPh sb="5" eb="7">
      <t>リョウリ</t>
    </rPh>
    <phoneticPr fontId="4"/>
  </si>
  <si>
    <t>C1007</t>
    <phoneticPr fontId="4"/>
  </si>
  <si>
    <t>ヘルシー薬膳料理</t>
    <rPh sb="4" eb="6">
      <t>ヤクゼン</t>
    </rPh>
    <rPh sb="6" eb="8">
      <t>リョウリ</t>
    </rPh>
    <phoneticPr fontId="4"/>
  </si>
  <si>
    <t>H1001</t>
    <phoneticPr fontId="4"/>
  </si>
  <si>
    <t>健康</t>
    <rPh sb="0" eb="2">
      <t>ケンコウ</t>
    </rPh>
    <phoneticPr fontId="4"/>
  </si>
  <si>
    <t>リラックスヨガ</t>
    <phoneticPr fontId="4"/>
  </si>
  <si>
    <t>H1002</t>
    <phoneticPr fontId="4"/>
  </si>
  <si>
    <t>モーニング太極拳</t>
    <rPh sb="5" eb="8">
      <t>タイキョクケン</t>
    </rPh>
    <phoneticPr fontId="4"/>
  </si>
  <si>
    <t>受付番号</t>
    <rPh sb="0" eb="2">
      <t>ウケツケ</t>
    </rPh>
    <rPh sb="2" eb="4">
      <t>バンゴウ</t>
    </rPh>
    <phoneticPr fontId="5"/>
  </si>
  <si>
    <t>開催日</t>
    <rPh sb="0" eb="3">
      <t>カイサイビ</t>
    </rPh>
    <phoneticPr fontId="5"/>
  </si>
  <si>
    <t>講座番号</t>
    <rPh sb="0" eb="4">
      <t>コウザバンゴウ</t>
    </rPh>
    <phoneticPr fontId="5"/>
  </si>
  <si>
    <t>ジャンル</t>
    <phoneticPr fontId="4"/>
  </si>
  <si>
    <t>講座名</t>
    <rPh sb="0" eb="2">
      <t>コウザ</t>
    </rPh>
    <rPh sb="2" eb="3">
      <t>メイ</t>
    </rPh>
    <phoneticPr fontId="5"/>
  </si>
  <si>
    <t>定員</t>
    <rPh sb="0" eb="2">
      <t>テイイン</t>
    </rPh>
    <phoneticPr fontId="5"/>
  </si>
  <si>
    <t>受講費</t>
    <rPh sb="0" eb="2">
      <t>ジュコウ</t>
    </rPh>
    <rPh sb="2" eb="3">
      <t>ヒ</t>
    </rPh>
    <phoneticPr fontId="5"/>
  </si>
  <si>
    <t>受講者数</t>
    <rPh sb="0" eb="2">
      <t>ジュコウ</t>
    </rPh>
    <rPh sb="2" eb="3">
      <t>シャ</t>
    </rPh>
    <rPh sb="3" eb="4">
      <t>スウ</t>
    </rPh>
    <phoneticPr fontId="5"/>
  </si>
  <si>
    <t>受講率</t>
    <rPh sb="0" eb="3">
      <t>ジュコウリツ</t>
    </rPh>
    <phoneticPr fontId="5"/>
  </si>
  <si>
    <t>金額</t>
    <rPh sb="0" eb="2">
      <t>キンガク</t>
    </rPh>
    <phoneticPr fontId="5"/>
  </si>
  <si>
    <t>E2001</t>
    <phoneticPr fontId="4"/>
  </si>
  <si>
    <t>C1005</t>
    <phoneticPr fontId="4"/>
  </si>
  <si>
    <t>H1001</t>
    <phoneticPr fontId="4"/>
  </si>
  <si>
    <t>E2001</t>
    <phoneticPr fontId="4"/>
  </si>
  <si>
    <t>C1005</t>
    <phoneticPr fontId="4"/>
  </si>
  <si>
    <t>C1007</t>
    <phoneticPr fontId="4"/>
  </si>
  <si>
    <t>H1002</t>
    <phoneticPr fontId="4"/>
  </si>
  <si>
    <t>C1007</t>
    <phoneticPr fontId="4"/>
  </si>
  <si>
    <t>H1001</t>
    <phoneticPr fontId="4"/>
  </si>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</sst>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6" fontId="0" fillId="0" borderId="0" xfId="1" applyFont="1" applyBorder="1">
      <alignment vertical="center"/>
    </xf>
    <xf numFmtId="9" fontId="0" fillId="0" borderId="0" xfId="2" applyFon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0" formatCode="&quot;¥&quot;#,##0;[Red]&quot;¥&quot;\-#,##0"/>
    </dxf>
    <dxf>
      <numFmt numFmtId="0" formatCode="General"/>
    </dxf>
    <dxf>
      <numFmt numFmtId="176" formatCode="yyyy/m/d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J50" totalsRowShown="0" headerRowDxfId="5">
  <autoFilter ref="A3:J50">
    <filterColumn colId="9">
      <top10 val="7" filterVal="68000"/>
    </filterColumn>
  </autoFilter>
  <tableColumns count="10">
    <tableColumn id="1" name="受付番号"/>
    <tableColumn id="2" name="開催日" dataDxfId="4"/>
    <tableColumn id="3" name="講座番号"/>
    <tableColumn id="4" name="ジャンル">
      <calculatedColumnFormula>IF($C4="","",VLOOKUP($C4,講座一覧!$A$4:$E$10,2,FALSE))</calculatedColumnFormula>
    </tableColumn>
    <tableColumn id="5" name="講座名">
      <calculatedColumnFormula>IF($C4="","",VLOOKUP($C4,講座一覧!$A$4:$E$10,3,FALSE))</calculatedColumnFormula>
    </tableColumn>
    <tableColumn id="11" name="定員" dataDxfId="3">
      <calculatedColumnFormula>IF($C4="","",VLOOKUP($C4,講座一覧!$A$4:$E$10,4,FALSE))</calculatedColumnFormula>
    </tableColumn>
    <tableColumn id="6" name="受講費" dataDxfId="2" dataCellStyle="通貨">
      <calculatedColumnFormula>IF($C4="","",VLOOKUP($C4,講座一覧!$A$4:$E$10,5,FALSE))</calculatedColumnFormula>
    </tableColumn>
    <tableColumn id="8" name="受講者数"/>
    <tableColumn id="9" name="受講率" dataDxfId="1" dataCellStyle="パーセント">
      <calculatedColumnFormula>IF(H4="","",H4/テーブル1[[#This Row],[定員]])</calculatedColumnFormula>
    </tableColumn>
    <tableColumn id="10" name="金額" dataDxfId="0" dataCellStyle="通貨">
      <calculatedColumnFormula>IF(C4="","",G4*H4)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/>
  </sheetViews>
  <sheetFormatPr defaultRowHeight="18.75" x14ac:dyDescent="0.4"/>
  <cols>
    <col min="1" max="1" width="10.25" customWidth="1"/>
    <col min="2" max="4" width="10.625" customWidth="1"/>
    <col min="5" max="5" width="22.625" customWidth="1"/>
    <col min="6" max="6" width="9" customWidth="1"/>
    <col min="8" max="8" width="10.25" customWidth="1"/>
  </cols>
  <sheetData>
    <row r="1" spans="1:10" ht="30" x14ac:dyDescent="0.4">
      <c r="A1" s="4" t="s">
        <v>48</v>
      </c>
      <c r="B1" s="4"/>
      <c r="C1" s="4"/>
      <c r="D1" s="4"/>
      <c r="E1" s="4"/>
      <c r="F1" s="4"/>
      <c r="G1" s="4"/>
      <c r="H1" s="4"/>
      <c r="I1" s="4"/>
      <c r="J1" s="4"/>
    </row>
    <row r="3" spans="1:10" x14ac:dyDescent="0.4">
      <c r="A3" s="5" t="s">
        <v>29</v>
      </c>
      <c r="B3" s="5" t="s">
        <v>30</v>
      </c>
      <c r="C3" s="5" t="s">
        <v>31</v>
      </c>
      <c r="D3" s="5" t="s">
        <v>32</v>
      </c>
      <c r="E3" s="5" t="s">
        <v>33</v>
      </c>
      <c r="F3" s="5" t="s">
        <v>34</v>
      </c>
      <c r="G3" s="5" t="s">
        <v>35</v>
      </c>
      <c r="H3" s="5" t="s">
        <v>36</v>
      </c>
      <c r="I3" s="5" t="s">
        <v>37</v>
      </c>
      <c r="J3" s="5" t="s">
        <v>38</v>
      </c>
    </row>
    <row r="4" spans="1:10" hidden="1" x14ac:dyDescent="0.4">
      <c r="A4" s="6">
        <v>1</v>
      </c>
      <c r="B4" s="7">
        <v>43191</v>
      </c>
      <c r="C4" s="6" t="s">
        <v>39</v>
      </c>
      <c r="D4" s="6" t="str">
        <f>IF($C4="","",VLOOKUP($C4,講座一覧!$A$4:$E$10,2,FALSE))</f>
        <v>趣味</v>
      </c>
      <c r="E4" s="6" t="str">
        <f>IF($C4="","",VLOOKUP($C4,講座一覧!$A$4:$E$10,3,FALSE))</f>
        <v>はじめての一眼レフ</v>
      </c>
      <c r="F4" s="6">
        <f>IF($C4="","",VLOOKUP($C4,講座一覧!$A$4:$E$10,4,FALSE))</f>
        <v>30</v>
      </c>
      <c r="G4" s="8">
        <f>IF($C4="","",VLOOKUP($C4,講座一覧!$A$4:$E$10,5,FALSE))</f>
        <v>1000</v>
      </c>
      <c r="H4" s="6">
        <v>21</v>
      </c>
      <c r="I4" s="9">
        <f>IF(H4="","",H4/テーブル1[[#This Row],[定員]])</f>
        <v>0.7</v>
      </c>
      <c r="J4" s="8">
        <f t="shared" ref="J4:J50" si="0">IF(C4="","",G4*H4)</f>
        <v>21000</v>
      </c>
    </row>
    <row r="5" spans="1:10" x14ac:dyDescent="0.4">
      <c r="A5" s="6">
        <v>2</v>
      </c>
      <c r="B5" s="7">
        <v>43192</v>
      </c>
      <c r="C5" s="6" t="s">
        <v>1</v>
      </c>
      <c r="D5" s="6" t="str">
        <f>IF($C5="","",VLOOKUP($C5,講座一覧!$A$4:$E$10,2,FALSE))</f>
        <v>料理</v>
      </c>
      <c r="E5" s="6" t="str">
        <f>IF($C5="","",VLOOKUP($C5,講座一覧!$A$4:$E$10,3,FALSE))</f>
        <v>楽しい家庭料理</v>
      </c>
      <c r="F5" s="6">
        <f>IF($C5="","",VLOOKUP($C5,講座一覧!$A$4:$E$10,4,FALSE))</f>
        <v>35</v>
      </c>
      <c r="G5" s="8">
        <f>IF($C5="","",VLOOKUP($C5,講座一覧!$A$4:$E$10,5,FALSE))</f>
        <v>2000</v>
      </c>
      <c r="H5" s="6">
        <v>35</v>
      </c>
      <c r="I5" s="9">
        <f>IF(H5="","",H5/テーブル1[[#This Row],[定員]])</f>
        <v>1</v>
      </c>
      <c r="J5" s="8">
        <f t="shared" si="0"/>
        <v>70000</v>
      </c>
    </row>
    <row r="6" spans="1:10" hidden="1" x14ac:dyDescent="0.4">
      <c r="A6" s="6">
        <v>3</v>
      </c>
      <c r="B6" s="7">
        <v>43192</v>
      </c>
      <c r="C6" s="6" t="s">
        <v>2</v>
      </c>
      <c r="D6" s="6" t="str">
        <f>IF($C6="","",VLOOKUP($C6,講座一覧!$A$4:$E$10,2,FALSE))</f>
        <v>料理</v>
      </c>
      <c r="E6" s="6" t="str">
        <f>IF($C6="","",VLOOKUP($C6,講座一覧!$A$4:$E$10,3,FALSE))</f>
        <v>ヘルシー薬膳料理</v>
      </c>
      <c r="F6" s="6">
        <f>IF($C6="","",VLOOKUP($C6,講座一覧!$A$4:$E$10,4,FALSE))</f>
        <v>35</v>
      </c>
      <c r="G6" s="8">
        <f>IF($C6="","",VLOOKUP($C6,講座一覧!$A$4:$E$10,5,FALSE))</f>
        <v>2000</v>
      </c>
      <c r="H6" s="6">
        <v>33</v>
      </c>
      <c r="I6" s="9">
        <f>IF(H6="","",H6/テーブル1[[#This Row],[定員]])</f>
        <v>0.94285714285714284</v>
      </c>
      <c r="J6" s="8">
        <f t="shared" si="0"/>
        <v>66000</v>
      </c>
    </row>
    <row r="7" spans="1:10" hidden="1" x14ac:dyDescent="0.4">
      <c r="A7" s="6">
        <v>4</v>
      </c>
      <c r="B7" s="7">
        <v>43194</v>
      </c>
      <c r="C7" s="6" t="s">
        <v>3</v>
      </c>
      <c r="D7" s="6" t="str">
        <f>IF($C7="","",VLOOKUP($C7,講座一覧!$A$4:$E$10,2,FALSE))</f>
        <v>趣味</v>
      </c>
      <c r="E7" s="6" t="str">
        <f>IF($C7="","",VLOOKUP($C7,講座一覧!$A$4:$E$10,3,FALSE))</f>
        <v>オリジナル苔玉づくり</v>
      </c>
      <c r="F7" s="6">
        <f>IF($C7="","",VLOOKUP($C7,講座一覧!$A$4:$E$10,4,FALSE))</f>
        <v>35</v>
      </c>
      <c r="G7" s="8">
        <f>IF($C7="","",VLOOKUP($C7,講座一覧!$A$4:$E$10,5,FALSE))</f>
        <v>1500</v>
      </c>
      <c r="H7" s="6">
        <v>21</v>
      </c>
      <c r="I7" s="9">
        <f>IF(H7="","",H7/テーブル1[[#This Row],[定員]])</f>
        <v>0.6</v>
      </c>
      <c r="J7" s="8">
        <f t="shared" si="0"/>
        <v>31500</v>
      </c>
    </row>
    <row r="8" spans="1:10" hidden="1" x14ac:dyDescent="0.4">
      <c r="A8" s="6">
        <v>5</v>
      </c>
      <c r="B8" s="7">
        <v>43196</v>
      </c>
      <c r="C8" s="6" t="s">
        <v>40</v>
      </c>
      <c r="D8" s="6" t="str">
        <f>IF($C8="","",VLOOKUP($C8,講座一覧!$A$4:$E$10,2,FALSE))</f>
        <v>料理</v>
      </c>
      <c r="E8" s="6" t="str">
        <f>IF($C8="","",VLOOKUP($C8,講座一覧!$A$4:$E$10,3,FALSE))</f>
        <v>楽しい家庭料理</v>
      </c>
      <c r="F8" s="6">
        <f>IF($C8="","",VLOOKUP($C8,講座一覧!$A$4:$E$10,4,FALSE))</f>
        <v>35</v>
      </c>
      <c r="G8" s="8">
        <f>IF($C8="","",VLOOKUP($C8,講座一覧!$A$4:$E$10,5,FALSE))</f>
        <v>2000</v>
      </c>
      <c r="H8" s="6">
        <v>32</v>
      </c>
      <c r="I8" s="9">
        <f>IF(H8="","",H8/テーブル1[[#This Row],[定員]])</f>
        <v>0.91428571428571426</v>
      </c>
      <c r="J8" s="8">
        <f t="shared" si="0"/>
        <v>64000</v>
      </c>
    </row>
    <row r="9" spans="1:10" hidden="1" x14ac:dyDescent="0.4">
      <c r="A9" s="6">
        <v>6</v>
      </c>
      <c r="B9" s="7">
        <v>43198</v>
      </c>
      <c r="C9" s="6" t="s">
        <v>4</v>
      </c>
      <c r="D9" s="6" t="str">
        <f>IF($C9="","",VLOOKUP($C9,講座一覧!$A$4:$E$10,2,FALSE))</f>
        <v>趣味</v>
      </c>
      <c r="E9" s="6" t="str">
        <f>IF($C9="","",VLOOKUP($C9,講座一覧!$A$4:$E$10,3,FALSE))</f>
        <v>オリジナル石鹸づくり</v>
      </c>
      <c r="F9" s="6">
        <f>IF($C9="","",VLOOKUP($C9,講座一覧!$A$4:$E$10,4,FALSE))</f>
        <v>30</v>
      </c>
      <c r="G9" s="8">
        <f>IF($C9="","",VLOOKUP($C9,講座一覧!$A$4:$E$10,5,FALSE))</f>
        <v>1300</v>
      </c>
      <c r="H9" s="6">
        <v>22</v>
      </c>
      <c r="I9" s="9">
        <f>IF(H9="","",H9/テーブル1[[#This Row],[定員]])</f>
        <v>0.73333333333333328</v>
      </c>
      <c r="J9" s="8">
        <f t="shared" si="0"/>
        <v>28600</v>
      </c>
    </row>
    <row r="10" spans="1:10" hidden="1" x14ac:dyDescent="0.4">
      <c r="A10" s="6">
        <v>7</v>
      </c>
      <c r="B10" s="7">
        <v>43202</v>
      </c>
      <c r="C10" s="6" t="s">
        <v>2</v>
      </c>
      <c r="D10" s="6" t="str">
        <f>IF($C10="","",VLOOKUP($C10,講座一覧!$A$4:$E$10,2,FALSE))</f>
        <v>料理</v>
      </c>
      <c r="E10" s="6" t="str">
        <f>IF($C10="","",VLOOKUP($C10,講座一覧!$A$4:$E$10,3,FALSE))</f>
        <v>ヘルシー薬膳料理</v>
      </c>
      <c r="F10" s="6">
        <f>IF($C10="","",VLOOKUP($C10,講座一覧!$A$4:$E$10,4,FALSE))</f>
        <v>35</v>
      </c>
      <c r="G10" s="8">
        <f>IF($C10="","",VLOOKUP($C10,講座一覧!$A$4:$E$10,5,FALSE))</f>
        <v>2000</v>
      </c>
      <c r="H10" s="6">
        <v>30</v>
      </c>
      <c r="I10" s="9">
        <f>IF(H10="","",H10/テーブル1[[#This Row],[定員]])</f>
        <v>0.8571428571428571</v>
      </c>
      <c r="J10" s="8">
        <f t="shared" si="0"/>
        <v>60000</v>
      </c>
    </row>
    <row r="11" spans="1:10" hidden="1" x14ac:dyDescent="0.4">
      <c r="A11" s="6">
        <v>8</v>
      </c>
      <c r="B11" s="7">
        <v>43203</v>
      </c>
      <c r="C11" s="6" t="s">
        <v>5</v>
      </c>
      <c r="D11" s="6" t="str">
        <f>IF($C11="","",VLOOKUP($C11,講座一覧!$A$4:$E$10,2,FALSE))</f>
        <v>健康</v>
      </c>
      <c r="E11" s="6" t="str">
        <f>IF($C11="","",VLOOKUP($C11,講座一覧!$A$4:$E$10,3,FALSE))</f>
        <v>モーニング太極拳</v>
      </c>
      <c r="F11" s="6">
        <f>IF($C11="","",VLOOKUP($C11,講座一覧!$A$4:$E$10,4,FALSE))</f>
        <v>30</v>
      </c>
      <c r="G11" s="8">
        <f>IF($C11="","",VLOOKUP($C11,講座一覧!$A$4:$E$10,5,FALSE))</f>
        <v>1000</v>
      </c>
      <c r="H11" s="6">
        <v>22</v>
      </c>
      <c r="I11" s="9">
        <f>IF(H11="","",H11/テーブル1[[#This Row],[定員]])</f>
        <v>0.73333333333333328</v>
      </c>
      <c r="J11" s="8">
        <f t="shared" si="0"/>
        <v>22000</v>
      </c>
    </row>
    <row r="12" spans="1:10" x14ac:dyDescent="0.4">
      <c r="A12" s="6">
        <v>9</v>
      </c>
      <c r="B12" s="7">
        <v>43203</v>
      </c>
      <c r="C12" s="6" t="s">
        <v>1</v>
      </c>
      <c r="D12" s="6" t="str">
        <f>IF($C12="","",VLOOKUP($C12,講座一覧!$A$4:$E$10,2,FALSE))</f>
        <v>料理</v>
      </c>
      <c r="E12" s="6" t="str">
        <f>IF($C12="","",VLOOKUP($C12,講座一覧!$A$4:$E$10,3,FALSE))</f>
        <v>楽しい家庭料理</v>
      </c>
      <c r="F12" s="6">
        <f>IF($C12="","",VLOOKUP($C12,講座一覧!$A$4:$E$10,4,FALSE))</f>
        <v>35</v>
      </c>
      <c r="G12" s="8">
        <f>IF($C12="","",VLOOKUP($C12,講座一覧!$A$4:$E$10,5,FALSE))</f>
        <v>2000</v>
      </c>
      <c r="H12" s="6">
        <v>35</v>
      </c>
      <c r="I12" s="9">
        <f>IF(H12="","",H12/テーブル1[[#This Row],[定員]])</f>
        <v>1</v>
      </c>
      <c r="J12" s="8">
        <f t="shared" si="0"/>
        <v>70000</v>
      </c>
    </row>
    <row r="13" spans="1:10" hidden="1" x14ac:dyDescent="0.4">
      <c r="A13" s="6">
        <v>10</v>
      </c>
      <c r="B13" s="7">
        <v>43206</v>
      </c>
      <c r="C13" s="6" t="s">
        <v>41</v>
      </c>
      <c r="D13" s="6" t="str">
        <f>IF($C13="","",VLOOKUP($C13,講座一覧!$A$4:$E$10,2,FALSE))</f>
        <v>健康</v>
      </c>
      <c r="E13" s="6" t="str">
        <f>IF($C13="","",VLOOKUP($C13,講座一覧!$A$4:$E$10,3,FALSE))</f>
        <v>リラックスヨガ</v>
      </c>
      <c r="F13" s="6">
        <f>IF($C13="","",VLOOKUP($C13,講座一覧!$A$4:$E$10,4,FALSE))</f>
        <v>40</v>
      </c>
      <c r="G13" s="8">
        <f>IF($C13="","",VLOOKUP($C13,講座一覧!$A$4:$E$10,5,FALSE))</f>
        <v>1000</v>
      </c>
      <c r="H13" s="6">
        <v>32</v>
      </c>
      <c r="I13" s="9">
        <f>IF(H13="","",H13/テーブル1[[#This Row],[定員]])</f>
        <v>0.8</v>
      </c>
      <c r="J13" s="8">
        <f t="shared" si="0"/>
        <v>32000</v>
      </c>
    </row>
    <row r="14" spans="1:10" hidden="1" x14ac:dyDescent="0.4">
      <c r="A14" s="6">
        <v>11</v>
      </c>
      <c r="B14" s="7">
        <v>43206</v>
      </c>
      <c r="C14" s="6" t="s">
        <v>4</v>
      </c>
      <c r="D14" s="6" t="str">
        <f>IF($C14="","",VLOOKUP($C14,講座一覧!$A$4:$E$10,2,FALSE))</f>
        <v>趣味</v>
      </c>
      <c r="E14" s="6" t="str">
        <f>IF($C14="","",VLOOKUP($C14,講座一覧!$A$4:$E$10,3,FALSE))</f>
        <v>オリジナル石鹸づくり</v>
      </c>
      <c r="F14" s="6">
        <f>IF($C14="","",VLOOKUP($C14,講座一覧!$A$4:$E$10,4,FALSE))</f>
        <v>30</v>
      </c>
      <c r="G14" s="8">
        <f>IF($C14="","",VLOOKUP($C14,講座一覧!$A$4:$E$10,5,FALSE))</f>
        <v>1300</v>
      </c>
      <c r="H14" s="6">
        <v>21</v>
      </c>
      <c r="I14" s="9">
        <f>IF(H14="","",H14/テーブル1[[#This Row],[定員]])</f>
        <v>0.7</v>
      </c>
      <c r="J14" s="8">
        <f t="shared" si="0"/>
        <v>27300</v>
      </c>
    </row>
    <row r="15" spans="1:10" hidden="1" x14ac:dyDescent="0.4">
      <c r="A15" s="6">
        <v>12</v>
      </c>
      <c r="B15" s="7">
        <v>43208</v>
      </c>
      <c r="C15" s="6" t="s">
        <v>42</v>
      </c>
      <c r="D15" s="6" t="str">
        <f>IF($C15="","",VLOOKUP($C15,講座一覧!$A$4:$E$10,2,FALSE))</f>
        <v>趣味</v>
      </c>
      <c r="E15" s="6" t="str">
        <f>IF($C15="","",VLOOKUP($C15,講座一覧!$A$4:$E$10,3,FALSE))</f>
        <v>はじめての一眼レフ</v>
      </c>
      <c r="F15" s="6">
        <f>IF($C15="","",VLOOKUP($C15,講座一覧!$A$4:$E$10,4,FALSE))</f>
        <v>30</v>
      </c>
      <c r="G15" s="8">
        <f>IF($C15="","",VLOOKUP($C15,講座一覧!$A$4:$E$10,5,FALSE))</f>
        <v>1000</v>
      </c>
      <c r="H15" s="6">
        <v>19</v>
      </c>
      <c r="I15" s="9">
        <f>IF(H15="","",H15/テーブル1[[#This Row],[定員]])</f>
        <v>0.6333333333333333</v>
      </c>
      <c r="J15" s="8">
        <f t="shared" si="0"/>
        <v>19000</v>
      </c>
    </row>
    <row r="16" spans="1:10" hidden="1" x14ac:dyDescent="0.4">
      <c r="A16" s="6">
        <v>13</v>
      </c>
      <c r="B16" s="7">
        <v>43209</v>
      </c>
      <c r="C16" s="6" t="s">
        <v>43</v>
      </c>
      <c r="D16" s="6" t="str">
        <f>IF($C16="","",VLOOKUP($C16,講座一覧!$A$4:$E$10,2,FALSE))</f>
        <v>料理</v>
      </c>
      <c r="E16" s="6" t="str">
        <f>IF($C16="","",VLOOKUP($C16,講座一覧!$A$4:$E$10,3,FALSE))</f>
        <v>楽しい家庭料理</v>
      </c>
      <c r="F16" s="6">
        <f>IF($C16="","",VLOOKUP($C16,講座一覧!$A$4:$E$10,4,FALSE))</f>
        <v>35</v>
      </c>
      <c r="G16" s="8">
        <f>IF($C16="","",VLOOKUP($C16,講座一覧!$A$4:$E$10,5,FALSE))</f>
        <v>2000</v>
      </c>
      <c r="H16" s="6">
        <v>23</v>
      </c>
      <c r="I16" s="9">
        <f>IF(H16="","",H16/テーブル1[[#This Row],[定員]])</f>
        <v>0.65714285714285714</v>
      </c>
      <c r="J16" s="8">
        <f t="shared" si="0"/>
        <v>46000</v>
      </c>
    </row>
    <row r="17" spans="1:10" x14ac:dyDescent="0.4">
      <c r="A17" s="6">
        <v>14</v>
      </c>
      <c r="B17" s="7">
        <v>43209</v>
      </c>
      <c r="C17" s="6" t="s">
        <v>44</v>
      </c>
      <c r="D17" s="6" t="str">
        <f>IF($C17="","",VLOOKUP($C17,講座一覧!$A$4:$E$10,2,FALSE))</f>
        <v>料理</v>
      </c>
      <c r="E17" s="6" t="str">
        <f>IF($C17="","",VLOOKUP($C17,講座一覧!$A$4:$E$10,3,FALSE))</f>
        <v>ヘルシー薬膳料理</v>
      </c>
      <c r="F17" s="6">
        <f>IF($C17="","",VLOOKUP($C17,講座一覧!$A$4:$E$10,4,FALSE))</f>
        <v>35</v>
      </c>
      <c r="G17" s="8">
        <f>IF($C17="","",VLOOKUP($C17,講座一覧!$A$4:$E$10,5,FALSE))</f>
        <v>2000</v>
      </c>
      <c r="H17" s="6">
        <v>35</v>
      </c>
      <c r="I17" s="9">
        <f>IF(H17="","",H17/テーブル1[[#This Row],[定員]])</f>
        <v>1</v>
      </c>
      <c r="J17" s="8">
        <f t="shared" si="0"/>
        <v>70000</v>
      </c>
    </row>
    <row r="18" spans="1:10" hidden="1" x14ac:dyDescent="0.4">
      <c r="A18" s="6">
        <v>15</v>
      </c>
      <c r="B18" s="7">
        <v>43210</v>
      </c>
      <c r="C18" s="6" t="s">
        <v>4</v>
      </c>
      <c r="D18" s="6" t="str">
        <f>IF($C18="","",VLOOKUP($C18,講座一覧!$A$4:$E$10,2,FALSE))</f>
        <v>趣味</v>
      </c>
      <c r="E18" s="6" t="str">
        <f>IF($C18="","",VLOOKUP($C18,講座一覧!$A$4:$E$10,3,FALSE))</f>
        <v>オリジナル石鹸づくり</v>
      </c>
      <c r="F18" s="6">
        <f>IF($C18="","",VLOOKUP($C18,講座一覧!$A$4:$E$10,4,FALSE))</f>
        <v>30</v>
      </c>
      <c r="G18" s="8">
        <f>IF($C18="","",VLOOKUP($C18,講座一覧!$A$4:$E$10,5,FALSE))</f>
        <v>1300</v>
      </c>
      <c r="H18" s="6">
        <v>19</v>
      </c>
      <c r="I18" s="9">
        <f>IF(H18="","",H18/テーブル1[[#This Row],[定員]])</f>
        <v>0.6333333333333333</v>
      </c>
      <c r="J18" s="8">
        <f t="shared" si="0"/>
        <v>24700</v>
      </c>
    </row>
    <row r="19" spans="1:10" hidden="1" x14ac:dyDescent="0.4">
      <c r="A19" s="6">
        <v>16</v>
      </c>
      <c r="B19" s="7">
        <v>43212</v>
      </c>
      <c r="C19" s="6" t="s">
        <v>3</v>
      </c>
      <c r="D19" s="6" t="str">
        <f>IF($C19="","",VLOOKUP($C19,講座一覧!$A$4:$E$10,2,FALSE))</f>
        <v>趣味</v>
      </c>
      <c r="E19" s="6" t="str">
        <f>IF($C19="","",VLOOKUP($C19,講座一覧!$A$4:$E$10,3,FALSE))</f>
        <v>オリジナル苔玉づくり</v>
      </c>
      <c r="F19" s="6">
        <f>IF($C19="","",VLOOKUP($C19,講座一覧!$A$4:$E$10,4,FALSE))</f>
        <v>35</v>
      </c>
      <c r="G19" s="8">
        <f>IF($C19="","",VLOOKUP($C19,講座一覧!$A$4:$E$10,5,FALSE))</f>
        <v>1500</v>
      </c>
      <c r="H19" s="6">
        <v>20</v>
      </c>
      <c r="I19" s="9">
        <f>IF(H19="","",H19/テーブル1[[#This Row],[定員]])</f>
        <v>0.5714285714285714</v>
      </c>
      <c r="J19" s="8">
        <f t="shared" si="0"/>
        <v>30000</v>
      </c>
    </row>
    <row r="20" spans="1:10" hidden="1" x14ac:dyDescent="0.4">
      <c r="A20" s="6">
        <v>17</v>
      </c>
      <c r="B20" s="7">
        <v>43213</v>
      </c>
      <c r="C20" s="6" t="s">
        <v>39</v>
      </c>
      <c r="D20" s="6" t="str">
        <f>IF($C20="","",VLOOKUP($C20,講座一覧!$A$4:$E$10,2,FALSE))</f>
        <v>趣味</v>
      </c>
      <c r="E20" s="6" t="str">
        <f>IF($C20="","",VLOOKUP($C20,講座一覧!$A$4:$E$10,3,FALSE))</f>
        <v>はじめての一眼レフ</v>
      </c>
      <c r="F20" s="6">
        <f>IF($C20="","",VLOOKUP($C20,講座一覧!$A$4:$E$10,4,FALSE))</f>
        <v>30</v>
      </c>
      <c r="G20" s="8">
        <f>IF($C20="","",VLOOKUP($C20,講座一覧!$A$4:$E$10,5,FALSE))</f>
        <v>1000</v>
      </c>
      <c r="H20" s="6">
        <v>23</v>
      </c>
      <c r="I20" s="9">
        <f>IF(H20="","",H20/テーブル1[[#This Row],[定員]])</f>
        <v>0.76666666666666672</v>
      </c>
      <c r="J20" s="8">
        <f t="shared" si="0"/>
        <v>23000</v>
      </c>
    </row>
    <row r="21" spans="1:10" hidden="1" x14ac:dyDescent="0.4">
      <c r="A21" s="6">
        <v>18</v>
      </c>
      <c r="B21" s="7">
        <v>43213</v>
      </c>
      <c r="C21" s="6" t="s">
        <v>4</v>
      </c>
      <c r="D21" s="6" t="str">
        <f>IF($C21="","",VLOOKUP($C21,講座一覧!$A$4:$E$10,2,FALSE))</f>
        <v>趣味</v>
      </c>
      <c r="E21" s="6" t="str">
        <f>IF($C21="","",VLOOKUP($C21,講座一覧!$A$4:$E$10,3,FALSE))</f>
        <v>オリジナル石鹸づくり</v>
      </c>
      <c r="F21" s="6">
        <f>IF($C21="","",VLOOKUP($C21,講座一覧!$A$4:$E$10,4,FALSE))</f>
        <v>30</v>
      </c>
      <c r="G21" s="8">
        <f>IF($C21="","",VLOOKUP($C21,講座一覧!$A$4:$E$10,5,FALSE))</f>
        <v>1300</v>
      </c>
      <c r="H21" s="6">
        <v>23</v>
      </c>
      <c r="I21" s="9">
        <f>IF(H21="","",H21/テーブル1[[#This Row],[定員]])</f>
        <v>0.76666666666666672</v>
      </c>
      <c r="J21" s="8">
        <f t="shared" si="0"/>
        <v>29900</v>
      </c>
    </row>
    <row r="22" spans="1:10" hidden="1" x14ac:dyDescent="0.4">
      <c r="A22" s="6">
        <v>19</v>
      </c>
      <c r="B22" s="7">
        <v>43216</v>
      </c>
      <c r="C22" s="6" t="s">
        <v>1</v>
      </c>
      <c r="D22" s="6" t="str">
        <f>IF($C22="","",VLOOKUP($C22,講座一覧!$A$4:$E$10,2,FALSE))</f>
        <v>料理</v>
      </c>
      <c r="E22" s="6" t="str">
        <f>IF($C22="","",VLOOKUP($C22,講座一覧!$A$4:$E$10,3,FALSE))</f>
        <v>楽しい家庭料理</v>
      </c>
      <c r="F22" s="6">
        <f>IF($C22="","",VLOOKUP($C22,講座一覧!$A$4:$E$10,4,FALSE))</f>
        <v>35</v>
      </c>
      <c r="G22" s="8">
        <f>IF($C22="","",VLOOKUP($C22,講座一覧!$A$4:$E$10,5,FALSE))</f>
        <v>2000</v>
      </c>
      <c r="H22" s="6">
        <v>29</v>
      </c>
      <c r="I22" s="9">
        <f>IF(H22="","",H22/テーブル1[[#This Row],[定員]])</f>
        <v>0.82857142857142863</v>
      </c>
      <c r="J22" s="8">
        <f t="shared" si="0"/>
        <v>58000</v>
      </c>
    </row>
    <row r="23" spans="1:10" hidden="1" x14ac:dyDescent="0.4">
      <c r="A23" s="6">
        <v>20</v>
      </c>
      <c r="B23" s="7">
        <v>43219</v>
      </c>
      <c r="C23" s="6" t="s">
        <v>5</v>
      </c>
      <c r="D23" s="6" t="str">
        <f>IF($C23="","",VLOOKUP($C23,講座一覧!$A$4:$E$10,2,FALSE))</f>
        <v>健康</v>
      </c>
      <c r="E23" s="6" t="str">
        <f>IF($C23="","",VLOOKUP($C23,講座一覧!$A$4:$E$10,3,FALSE))</f>
        <v>モーニング太極拳</v>
      </c>
      <c r="F23" s="6">
        <f>IF($C23="","",VLOOKUP($C23,講座一覧!$A$4:$E$10,4,FALSE))</f>
        <v>30</v>
      </c>
      <c r="G23" s="8">
        <f>IF($C23="","",VLOOKUP($C23,講座一覧!$A$4:$E$10,5,FALSE))</f>
        <v>1000</v>
      </c>
      <c r="H23" s="6">
        <v>24</v>
      </c>
      <c r="I23" s="9">
        <f>IF(H23="","",H23/テーブル1[[#This Row],[定員]])</f>
        <v>0.8</v>
      </c>
      <c r="J23" s="8">
        <f t="shared" si="0"/>
        <v>24000</v>
      </c>
    </row>
    <row r="24" spans="1:10" hidden="1" x14ac:dyDescent="0.4">
      <c r="A24" s="6">
        <v>21</v>
      </c>
      <c r="B24" s="7">
        <v>43219</v>
      </c>
      <c r="C24" s="6" t="s">
        <v>2</v>
      </c>
      <c r="D24" s="6" t="str">
        <f>IF($C24="","",VLOOKUP($C24,講座一覧!$A$4:$E$10,2,FALSE))</f>
        <v>料理</v>
      </c>
      <c r="E24" s="6" t="str">
        <f>IF($C24="","",VLOOKUP($C24,講座一覧!$A$4:$E$10,3,FALSE))</f>
        <v>ヘルシー薬膳料理</v>
      </c>
      <c r="F24" s="6">
        <f>IF($C24="","",VLOOKUP($C24,講座一覧!$A$4:$E$10,4,FALSE))</f>
        <v>35</v>
      </c>
      <c r="G24" s="8">
        <f>IF($C24="","",VLOOKUP($C24,講座一覧!$A$4:$E$10,5,FALSE))</f>
        <v>2000</v>
      </c>
      <c r="H24" s="6">
        <v>32</v>
      </c>
      <c r="I24" s="9">
        <f>IF(H24="","",H24/テーブル1[[#This Row],[定員]])</f>
        <v>0.91428571428571426</v>
      </c>
      <c r="J24" s="8">
        <f t="shared" si="0"/>
        <v>64000</v>
      </c>
    </row>
    <row r="25" spans="1:10" hidden="1" x14ac:dyDescent="0.4">
      <c r="A25" s="6">
        <v>22</v>
      </c>
      <c r="B25" s="7">
        <v>43221</v>
      </c>
      <c r="C25" s="6" t="s">
        <v>39</v>
      </c>
      <c r="D25" s="6" t="str">
        <f>IF($C25="","",VLOOKUP($C25,講座一覧!$A$4:$E$10,2,FALSE))</f>
        <v>趣味</v>
      </c>
      <c r="E25" s="6" t="str">
        <f>IF($C25="","",VLOOKUP($C25,講座一覧!$A$4:$E$10,3,FALSE))</f>
        <v>はじめての一眼レフ</v>
      </c>
      <c r="F25" s="6">
        <f>IF($C25="","",VLOOKUP($C25,講座一覧!$A$4:$E$10,4,FALSE))</f>
        <v>30</v>
      </c>
      <c r="G25" s="8">
        <f>IF($C25="","",VLOOKUP($C25,講座一覧!$A$4:$E$10,5,FALSE))</f>
        <v>1000</v>
      </c>
      <c r="H25" s="6">
        <v>21</v>
      </c>
      <c r="I25" s="9">
        <f>IF(H25="","",H25/テーブル1[[#This Row],[定員]])</f>
        <v>0.7</v>
      </c>
      <c r="J25" s="8">
        <f t="shared" si="0"/>
        <v>21000</v>
      </c>
    </row>
    <row r="26" spans="1:10" hidden="1" x14ac:dyDescent="0.4">
      <c r="A26" s="6">
        <v>23</v>
      </c>
      <c r="B26" s="7">
        <v>43225</v>
      </c>
      <c r="C26" s="6" t="s">
        <v>1</v>
      </c>
      <c r="D26" s="6" t="str">
        <f>IF($C26="","",VLOOKUP($C26,講座一覧!$A$4:$E$10,2,FALSE))</f>
        <v>料理</v>
      </c>
      <c r="E26" s="6" t="str">
        <f>IF($C26="","",VLOOKUP($C26,講座一覧!$A$4:$E$10,3,FALSE))</f>
        <v>楽しい家庭料理</v>
      </c>
      <c r="F26" s="6">
        <f>IF($C26="","",VLOOKUP($C26,講座一覧!$A$4:$E$10,4,FALSE))</f>
        <v>35</v>
      </c>
      <c r="G26" s="8">
        <f>IF($C26="","",VLOOKUP($C26,講座一覧!$A$4:$E$10,5,FALSE))</f>
        <v>2000</v>
      </c>
      <c r="H26" s="6">
        <v>25</v>
      </c>
      <c r="I26" s="9">
        <f>IF(H26="","",H26/テーブル1[[#This Row],[定員]])</f>
        <v>0.7142857142857143</v>
      </c>
      <c r="J26" s="8">
        <f t="shared" si="0"/>
        <v>50000</v>
      </c>
    </row>
    <row r="27" spans="1:10" x14ac:dyDescent="0.4">
      <c r="A27" s="6">
        <v>24</v>
      </c>
      <c r="B27" s="7">
        <v>43225</v>
      </c>
      <c r="C27" s="6" t="s">
        <v>2</v>
      </c>
      <c r="D27" s="6" t="str">
        <f>IF($C27="","",VLOOKUP($C27,講座一覧!$A$4:$E$10,2,FALSE))</f>
        <v>料理</v>
      </c>
      <c r="E27" s="6" t="str">
        <f>IF($C27="","",VLOOKUP($C27,講座一覧!$A$4:$E$10,3,FALSE))</f>
        <v>ヘルシー薬膳料理</v>
      </c>
      <c r="F27" s="6">
        <f>IF($C27="","",VLOOKUP($C27,講座一覧!$A$4:$E$10,4,FALSE))</f>
        <v>35</v>
      </c>
      <c r="G27" s="8">
        <f>IF($C27="","",VLOOKUP($C27,講座一覧!$A$4:$E$10,5,FALSE))</f>
        <v>2000</v>
      </c>
      <c r="H27" s="6">
        <v>35</v>
      </c>
      <c r="I27" s="9">
        <f>IF(H27="","",H27/テーブル1[[#This Row],[定員]])</f>
        <v>1</v>
      </c>
      <c r="J27" s="8">
        <f t="shared" si="0"/>
        <v>70000</v>
      </c>
    </row>
    <row r="28" spans="1:10" hidden="1" x14ac:dyDescent="0.4">
      <c r="A28" s="6">
        <v>25</v>
      </c>
      <c r="B28" s="7">
        <v>43226</v>
      </c>
      <c r="C28" s="6" t="s">
        <v>4</v>
      </c>
      <c r="D28" s="6" t="str">
        <f>IF($C28="","",VLOOKUP($C28,講座一覧!$A$4:$E$10,2,FALSE))</f>
        <v>趣味</v>
      </c>
      <c r="E28" s="6" t="str">
        <f>IF($C28="","",VLOOKUP($C28,講座一覧!$A$4:$E$10,3,FALSE))</f>
        <v>オリジナル石鹸づくり</v>
      </c>
      <c r="F28" s="6">
        <f>IF($C28="","",VLOOKUP($C28,講座一覧!$A$4:$E$10,4,FALSE))</f>
        <v>30</v>
      </c>
      <c r="G28" s="8">
        <f>IF($C28="","",VLOOKUP($C28,講座一覧!$A$4:$E$10,5,FALSE))</f>
        <v>1300</v>
      </c>
      <c r="H28" s="6">
        <v>26</v>
      </c>
      <c r="I28" s="9">
        <f>IF(H28="","",H28/テーブル1[[#This Row],[定員]])</f>
        <v>0.8666666666666667</v>
      </c>
      <c r="J28" s="8">
        <f t="shared" si="0"/>
        <v>33800</v>
      </c>
    </row>
    <row r="29" spans="1:10" hidden="1" x14ac:dyDescent="0.4">
      <c r="A29" s="6">
        <v>26</v>
      </c>
      <c r="B29" s="7">
        <v>43228</v>
      </c>
      <c r="C29" s="6" t="s">
        <v>3</v>
      </c>
      <c r="D29" s="6" t="str">
        <f>IF($C29="","",VLOOKUP($C29,講座一覧!$A$4:$E$10,2,FALSE))</f>
        <v>趣味</v>
      </c>
      <c r="E29" s="6" t="str">
        <f>IF($C29="","",VLOOKUP($C29,講座一覧!$A$4:$E$10,3,FALSE))</f>
        <v>オリジナル苔玉づくり</v>
      </c>
      <c r="F29" s="6">
        <f>IF($C29="","",VLOOKUP($C29,講座一覧!$A$4:$E$10,4,FALSE))</f>
        <v>35</v>
      </c>
      <c r="G29" s="8">
        <f>IF($C29="","",VLOOKUP($C29,講座一覧!$A$4:$E$10,5,FALSE))</f>
        <v>1500</v>
      </c>
      <c r="H29" s="6">
        <v>32</v>
      </c>
      <c r="I29" s="9">
        <f>IF(H29="","",H29/テーブル1[[#This Row],[定員]])</f>
        <v>0.91428571428571426</v>
      </c>
      <c r="J29" s="8">
        <f t="shared" si="0"/>
        <v>48000</v>
      </c>
    </row>
    <row r="30" spans="1:10" hidden="1" x14ac:dyDescent="0.4">
      <c r="A30" s="6">
        <v>27</v>
      </c>
      <c r="B30" s="7">
        <v>43229</v>
      </c>
      <c r="C30" s="6" t="s">
        <v>6</v>
      </c>
      <c r="D30" s="6" t="str">
        <f>IF($C30="","",VLOOKUP($C30,講座一覧!$A$4:$E$10,2,FALSE))</f>
        <v>健康</v>
      </c>
      <c r="E30" s="6" t="str">
        <f>IF($C30="","",VLOOKUP($C30,講座一覧!$A$4:$E$10,3,FALSE))</f>
        <v>リラックスヨガ</v>
      </c>
      <c r="F30" s="6">
        <f>IF($C30="","",VLOOKUP($C30,講座一覧!$A$4:$E$10,4,FALSE))</f>
        <v>40</v>
      </c>
      <c r="G30" s="8">
        <f>IF($C30="","",VLOOKUP($C30,講座一覧!$A$4:$E$10,5,FALSE))</f>
        <v>1000</v>
      </c>
      <c r="H30" s="6">
        <v>23</v>
      </c>
      <c r="I30" s="9">
        <f>IF(H30="","",H30/テーブル1[[#This Row],[定員]])</f>
        <v>0.57499999999999996</v>
      </c>
      <c r="J30" s="8">
        <f t="shared" si="0"/>
        <v>23000</v>
      </c>
    </row>
    <row r="31" spans="1:10" hidden="1" x14ac:dyDescent="0.4">
      <c r="A31" s="6">
        <v>28</v>
      </c>
      <c r="B31" s="7">
        <v>43232</v>
      </c>
      <c r="C31" s="6" t="s">
        <v>1</v>
      </c>
      <c r="D31" s="6" t="str">
        <f>IF($C31="","",VLOOKUP($C31,講座一覧!$A$4:$E$10,2,FALSE))</f>
        <v>料理</v>
      </c>
      <c r="E31" s="6" t="str">
        <f>IF($C31="","",VLOOKUP($C31,講座一覧!$A$4:$E$10,3,FALSE))</f>
        <v>楽しい家庭料理</v>
      </c>
      <c r="F31" s="6">
        <f>IF($C31="","",VLOOKUP($C31,講座一覧!$A$4:$E$10,4,FALSE))</f>
        <v>35</v>
      </c>
      <c r="G31" s="8">
        <f>IF($C31="","",VLOOKUP($C31,講座一覧!$A$4:$E$10,5,FALSE))</f>
        <v>2000</v>
      </c>
      <c r="H31" s="6">
        <v>26</v>
      </c>
      <c r="I31" s="9">
        <f>IF(H31="","",H31/テーブル1[[#This Row],[定員]])</f>
        <v>0.74285714285714288</v>
      </c>
      <c r="J31" s="8">
        <f t="shared" si="0"/>
        <v>52000</v>
      </c>
    </row>
    <row r="32" spans="1:10" hidden="1" x14ac:dyDescent="0.4">
      <c r="A32" s="6">
        <v>29</v>
      </c>
      <c r="B32" s="7">
        <v>43232</v>
      </c>
      <c r="C32" s="6" t="s">
        <v>2</v>
      </c>
      <c r="D32" s="6" t="str">
        <f>IF($C32="","",VLOOKUP($C32,講座一覧!$A$4:$E$10,2,FALSE))</f>
        <v>料理</v>
      </c>
      <c r="E32" s="6" t="str">
        <f>IF($C32="","",VLOOKUP($C32,講座一覧!$A$4:$E$10,3,FALSE))</f>
        <v>ヘルシー薬膳料理</v>
      </c>
      <c r="F32" s="6">
        <f>IF($C32="","",VLOOKUP($C32,講座一覧!$A$4:$E$10,4,FALSE))</f>
        <v>35</v>
      </c>
      <c r="G32" s="8">
        <f>IF($C32="","",VLOOKUP($C32,講座一覧!$A$4:$E$10,5,FALSE))</f>
        <v>2000</v>
      </c>
      <c r="H32" s="6">
        <v>30</v>
      </c>
      <c r="I32" s="9">
        <f>IF(H32="","",H32/テーブル1[[#This Row],[定員]])</f>
        <v>0.8571428571428571</v>
      </c>
      <c r="J32" s="8">
        <f t="shared" si="0"/>
        <v>60000</v>
      </c>
    </row>
    <row r="33" spans="1:10" hidden="1" x14ac:dyDescent="0.4">
      <c r="A33" s="6">
        <v>30</v>
      </c>
      <c r="B33" s="7">
        <v>43233</v>
      </c>
      <c r="C33" s="6" t="s">
        <v>45</v>
      </c>
      <c r="D33" s="6" t="str">
        <f>IF($C33="","",VLOOKUP($C33,講座一覧!$A$4:$E$10,2,FALSE))</f>
        <v>健康</v>
      </c>
      <c r="E33" s="6" t="str">
        <f>IF($C33="","",VLOOKUP($C33,講座一覧!$A$4:$E$10,3,FALSE))</f>
        <v>モーニング太極拳</v>
      </c>
      <c r="F33" s="6">
        <f>IF($C33="","",VLOOKUP($C33,講座一覧!$A$4:$E$10,4,FALSE))</f>
        <v>30</v>
      </c>
      <c r="G33" s="8">
        <f>IF($C33="","",VLOOKUP($C33,講座一覧!$A$4:$E$10,5,FALSE))</f>
        <v>1000</v>
      </c>
      <c r="H33" s="6">
        <v>15</v>
      </c>
      <c r="I33" s="9">
        <f>IF(H33="","",H33/テーブル1[[#This Row],[定員]])</f>
        <v>0.5</v>
      </c>
      <c r="J33" s="8">
        <f t="shared" si="0"/>
        <v>15000</v>
      </c>
    </row>
    <row r="34" spans="1:10" hidden="1" x14ac:dyDescent="0.4">
      <c r="A34" s="6">
        <v>31</v>
      </c>
      <c r="B34" s="7">
        <v>43233</v>
      </c>
      <c r="C34" s="6" t="s">
        <v>39</v>
      </c>
      <c r="D34" s="6" t="str">
        <f>IF($C34="","",VLOOKUP($C34,講座一覧!$A$4:$E$10,2,FALSE))</f>
        <v>趣味</v>
      </c>
      <c r="E34" s="6" t="str">
        <f>IF($C34="","",VLOOKUP($C34,講座一覧!$A$4:$E$10,3,FALSE))</f>
        <v>はじめての一眼レフ</v>
      </c>
      <c r="F34" s="6">
        <f>IF($C34="","",VLOOKUP($C34,講座一覧!$A$4:$E$10,4,FALSE))</f>
        <v>30</v>
      </c>
      <c r="G34" s="8">
        <f>IF($C34="","",VLOOKUP($C34,講座一覧!$A$4:$E$10,5,FALSE))</f>
        <v>1000</v>
      </c>
      <c r="H34" s="6">
        <v>26</v>
      </c>
      <c r="I34" s="9">
        <f>IF(H34="","",H34/テーブル1[[#This Row],[定員]])</f>
        <v>0.8666666666666667</v>
      </c>
      <c r="J34" s="8">
        <f t="shared" si="0"/>
        <v>26000</v>
      </c>
    </row>
    <row r="35" spans="1:10" x14ac:dyDescent="0.4">
      <c r="A35" s="6">
        <v>32</v>
      </c>
      <c r="B35" s="7">
        <v>43235</v>
      </c>
      <c r="C35" s="6" t="s">
        <v>1</v>
      </c>
      <c r="D35" s="6" t="str">
        <f>IF($C35="","",VLOOKUP($C35,講座一覧!$A$4:$E$10,2,FALSE))</f>
        <v>料理</v>
      </c>
      <c r="E35" s="6" t="str">
        <f>IF($C35="","",VLOOKUP($C35,講座一覧!$A$4:$E$10,3,FALSE))</f>
        <v>楽しい家庭料理</v>
      </c>
      <c r="F35" s="6">
        <f>IF($C35="","",VLOOKUP($C35,講座一覧!$A$4:$E$10,4,FALSE))</f>
        <v>35</v>
      </c>
      <c r="G35" s="8">
        <f>IF($C35="","",VLOOKUP($C35,講座一覧!$A$4:$E$10,5,FALSE))</f>
        <v>2000</v>
      </c>
      <c r="H35" s="6">
        <v>35</v>
      </c>
      <c r="I35" s="9">
        <f>IF(H35="","",H35/テーブル1[[#This Row],[定員]])</f>
        <v>1</v>
      </c>
      <c r="J35" s="8">
        <f t="shared" si="0"/>
        <v>70000</v>
      </c>
    </row>
    <row r="36" spans="1:10" hidden="1" x14ac:dyDescent="0.4">
      <c r="A36" s="6">
        <v>33</v>
      </c>
      <c r="B36" s="7">
        <v>43237</v>
      </c>
      <c r="C36" s="6" t="s">
        <v>39</v>
      </c>
      <c r="D36" s="6" t="str">
        <f>IF($C36="","",VLOOKUP($C36,講座一覧!$A$4:$E$10,2,FALSE))</f>
        <v>趣味</v>
      </c>
      <c r="E36" s="6" t="str">
        <f>IF($C36="","",VLOOKUP($C36,講座一覧!$A$4:$E$10,3,FALSE))</f>
        <v>はじめての一眼レフ</v>
      </c>
      <c r="F36" s="6">
        <f>IF($C36="","",VLOOKUP($C36,講座一覧!$A$4:$E$10,4,FALSE))</f>
        <v>30</v>
      </c>
      <c r="G36" s="8">
        <f>IF($C36="","",VLOOKUP($C36,講座一覧!$A$4:$E$10,5,FALSE))</f>
        <v>1000</v>
      </c>
      <c r="H36" s="6">
        <v>22</v>
      </c>
      <c r="I36" s="9">
        <f>IF(H36="","",H36/テーブル1[[#This Row],[定員]])</f>
        <v>0.73333333333333328</v>
      </c>
      <c r="J36" s="8">
        <f t="shared" si="0"/>
        <v>22000</v>
      </c>
    </row>
    <row r="37" spans="1:10" hidden="1" x14ac:dyDescent="0.4">
      <c r="A37" s="6">
        <v>34</v>
      </c>
      <c r="B37" s="7">
        <v>43237</v>
      </c>
      <c r="C37" s="6" t="s">
        <v>46</v>
      </c>
      <c r="D37" s="6" t="str">
        <f>IF($C37="","",VLOOKUP($C37,講座一覧!$A$4:$E$10,2,FALSE))</f>
        <v>料理</v>
      </c>
      <c r="E37" s="6" t="str">
        <f>IF($C37="","",VLOOKUP($C37,講座一覧!$A$4:$E$10,3,FALSE))</f>
        <v>ヘルシー薬膳料理</v>
      </c>
      <c r="F37" s="6">
        <f>IF($C37="","",VLOOKUP($C37,講座一覧!$A$4:$E$10,4,FALSE))</f>
        <v>35</v>
      </c>
      <c r="G37" s="8">
        <f>IF($C37="","",VLOOKUP($C37,講座一覧!$A$4:$E$10,5,FALSE))</f>
        <v>2000</v>
      </c>
      <c r="H37" s="6">
        <v>28</v>
      </c>
      <c r="I37" s="9">
        <f>IF(H37="","",H37/テーブル1[[#This Row],[定員]])</f>
        <v>0.8</v>
      </c>
      <c r="J37" s="8">
        <f t="shared" si="0"/>
        <v>56000</v>
      </c>
    </row>
    <row r="38" spans="1:10" hidden="1" x14ac:dyDescent="0.4">
      <c r="A38" s="6">
        <v>35</v>
      </c>
      <c r="B38" s="7">
        <v>43239</v>
      </c>
      <c r="C38" s="6" t="s">
        <v>6</v>
      </c>
      <c r="D38" s="6" t="str">
        <f>IF($C38="","",VLOOKUP($C38,講座一覧!$A$4:$E$10,2,FALSE))</f>
        <v>健康</v>
      </c>
      <c r="E38" s="6" t="str">
        <f>IF($C38="","",VLOOKUP($C38,講座一覧!$A$4:$E$10,3,FALSE))</f>
        <v>リラックスヨガ</v>
      </c>
      <c r="F38" s="6">
        <f>IF($C38="","",VLOOKUP($C38,講座一覧!$A$4:$E$10,4,FALSE))</f>
        <v>40</v>
      </c>
      <c r="G38" s="8">
        <f>IF($C38="","",VLOOKUP($C38,講座一覧!$A$4:$E$10,5,FALSE))</f>
        <v>1000</v>
      </c>
      <c r="H38" s="6">
        <v>21</v>
      </c>
      <c r="I38" s="9">
        <f>IF(H38="","",H38/テーブル1[[#This Row],[定員]])</f>
        <v>0.52500000000000002</v>
      </c>
      <c r="J38" s="8">
        <f t="shared" si="0"/>
        <v>21000</v>
      </c>
    </row>
    <row r="39" spans="1:10" hidden="1" x14ac:dyDescent="0.4">
      <c r="A39" s="6">
        <v>36</v>
      </c>
      <c r="B39" s="7">
        <v>43239</v>
      </c>
      <c r="C39" s="6" t="s">
        <v>4</v>
      </c>
      <c r="D39" s="6" t="str">
        <f>IF($C39="","",VLOOKUP($C39,講座一覧!$A$4:$E$10,2,FALSE))</f>
        <v>趣味</v>
      </c>
      <c r="E39" s="6" t="str">
        <f>IF($C39="","",VLOOKUP($C39,講座一覧!$A$4:$E$10,3,FALSE))</f>
        <v>オリジナル石鹸づくり</v>
      </c>
      <c r="F39" s="6">
        <f>IF($C39="","",VLOOKUP($C39,講座一覧!$A$4:$E$10,4,FALSE))</f>
        <v>30</v>
      </c>
      <c r="G39" s="8">
        <f>IF($C39="","",VLOOKUP($C39,講座一覧!$A$4:$E$10,5,FALSE))</f>
        <v>1300</v>
      </c>
      <c r="H39" s="6">
        <v>28</v>
      </c>
      <c r="I39" s="9">
        <f>IF(H39="","",H39/テーブル1[[#This Row],[定員]])</f>
        <v>0.93333333333333335</v>
      </c>
      <c r="J39" s="8">
        <f t="shared" si="0"/>
        <v>36400</v>
      </c>
    </row>
    <row r="40" spans="1:10" hidden="1" x14ac:dyDescent="0.4">
      <c r="A40" s="6">
        <v>37</v>
      </c>
      <c r="B40" s="7">
        <v>43240</v>
      </c>
      <c r="C40" s="6" t="s">
        <v>39</v>
      </c>
      <c r="D40" s="6" t="str">
        <f>IF($C40="","",VLOOKUP($C40,講座一覧!$A$4:$E$10,2,FALSE))</f>
        <v>趣味</v>
      </c>
      <c r="E40" s="6" t="str">
        <f>IF($C40="","",VLOOKUP($C40,講座一覧!$A$4:$E$10,3,FALSE))</f>
        <v>はじめての一眼レフ</v>
      </c>
      <c r="F40" s="6">
        <f>IF($C40="","",VLOOKUP($C40,講座一覧!$A$4:$E$10,4,FALSE))</f>
        <v>30</v>
      </c>
      <c r="G40" s="8">
        <f>IF($C40="","",VLOOKUP($C40,講座一覧!$A$4:$E$10,5,FALSE))</f>
        <v>1000</v>
      </c>
      <c r="H40" s="6">
        <v>29</v>
      </c>
      <c r="I40" s="9">
        <f>IF(H40="","",H40/テーブル1[[#This Row],[定員]])</f>
        <v>0.96666666666666667</v>
      </c>
      <c r="J40" s="8">
        <f t="shared" si="0"/>
        <v>29000</v>
      </c>
    </row>
    <row r="41" spans="1:10" hidden="1" x14ac:dyDescent="0.4">
      <c r="A41" s="6">
        <v>38</v>
      </c>
      <c r="B41" s="7">
        <v>43240</v>
      </c>
      <c r="C41" s="6" t="s">
        <v>1</v>
      </c>
      <c r="D41" s="6" t="str">
        <f>IF($C41="","",VLOOKUP($C41,講座一覧!$A$4:$E$10,2,FALSE))</f>
        <v>料理</v>
      </c>
      <c r="E41" s="6" t="str">
        <f>IF($C41="","",VLOOKUP($C41,講座一覧!$A$4:$E$10,3,FALSE))</f>
        <v>楽しい家庭料理</v>
      </c>
      <c r="F41" s="6">
        <f>IF($C41="","",VLOOKUP($C41,講座一覧!$A$4:$E$10,4,FALSE))</f>
        <v>35</v>
      </c>
      <c r="G41" s="8">
        <f>IF($C41="","",VLOOKUP($C41,講座一覧!$A$4:$E$10,5,FALSE))</f>
        <v>2000</v>
      </c>
      <c r="H41" s="6">
        <v>33</v>
      </c>
      <c r="I41" s="9">
        <f>IF(H41="","",H41/テーブル1[[#This Row],[定員]])</f>
        <v>0.94285714285714284</v>
      </c>
      <c r="J41" s="8">
        <f t="shared" si="0"/>
        <v>66000</v>
      </c>
    </row>
    <row r="42" spans="1:10" hidden="1" x14ac:dyDescent="0.4">
      <c r="A42" s="6">
        <v>39</v>
      </c>
      <c r="B42" s="7">
        <v>43244</v>
      </c>
      <c r="C42" s="6" t="s">
        <v>3</v>
      </c>
      <c r="D42" s="6" t="str">
        <f>IF($C42="","",VLOOKUP($C42,講座一覧!$A$4:$E$10,2,FALSE))</f>
        <v>趣味</v>
      </c>
      <c r="E42" s="6" t="str">
        <f>IF($C42="","",VLOOKUP($C42,講座一覧!$A$4:$E$10,3,FALSE))</f>
        <v>オリジナル苔玉づくり</v>
      </c>
      <c r="F42" s="6">
        <f>IF($C42="","",VLOOKUP($C42,講座一覧!$A$4:$E$10,4,FALSE))</f>
        <v>35</v>
      </c>
      <c r="G42" s="8">
        <f>IF($C42="","",VLOOKUP($C42,講座一覧!$A$4:$E$10,5,FALSE))</f>
        <v>1500</v>
      </c>
      <c r="H42" s="6">
        <v>22</v>
      </c>
      <c r="I42" s="9">
        <f>IF(H42="","",H42/テーブル1[[#This Row],[定員]])</f>
        <v>0.62857142857142856</v>
      </c>
      <c r="J42" s="8">
        <f t="shared" si="0"/>
        <v>33000</v>
      </c>
    </row>
    <row r="43" spans="1:10" hidden="1" x14ac:dyDescent="0.4">
      <c r="A43" s="6">
        <v>40</v>
      </c>
      <c r="B43" s="7">
        <v>43247</v>
      </c>
      <c r="C43" s="6" t="s">
        <v>39</v>
      </c>
      <c r="D43" s="6" t="str">
        <f>IF($C43="","",VLOOKUP($C43,講座一覧!$A$4:$E$10,2,FALSE))</f>
        <v>趣味</v>
      </c>
      <c r="E43" s="6" t="str">
        <f>IF($C43="","",VLOOKUP($C43,講座一覧!$A$4:$E$10,3,FALSE))</f>
        <v>はじめての一眼レフ</v>
      </c>
      <c r="F43" s="6">
        <f>IF($C43="","",VLOOKUP($C43,講座一覧!$A$4:$E$10,4,FALSE))</f>
        <v>30</v>
      </c>
      <c r="G43" s="8">
        <f>IF($C43="","",VLOOKUP($C43,講座一覧!$A$4:$E$10,5,FALSE))</f>
        <v>1000</v>
      </c>
      <c r="H43" s="6">
        <v>30</v>
      </c>
      <c r="I43" s="9">
        <f>IF(H43="","",H43/テーブル1[[#This Row],[定員]])</f>
        <v>1</v>
      </c>
      <c r="J43" s="8">
        <f t="shared" si="0"/>
        <v>30000</v>
      </c>
    </row>
    <row r="44" spans="1:10" x14ac:dyDescent="0.4">
      <c r="A44" s="6">
        <v>41</v>
      </c>
      <c r="B44" s="7">
        <v>43247</v>
      </c>
      <c r="C44" s="6" t="s">
        <v>1</v>
      </c>
      <c r="D44" s="6" t="str">
        <f>IF($C44="","",VLOOKUP($C44,講座一覧!$A$4:$E$10,2,FALSE))</f>
        <v>料理</v>
      </c>
      <c r="E44" s="6" t="str">
        <f>IF($C44="","",VLOOKUP($C44,講座一覧!$A$4:$E$10,3,FALSE))</f>
        <v>楽しい家庭料理</v>
      </c>
      <c r="F44" s="6">
        <f>IF($C44="","",VLOOKUP($C44,講座一覧!$A$4:$E$10,4,FALSE))</f>
        <v>35</v>
      </c>
      <c r="G44" s="8">
        <f>IF($C44="","",VLOOKUP($C44,講座一覧!$A$4:$E$10,5,FALSE))</f>
        <v>2000</v>
      </c>
      <c r="H44" s="6">
        <v>34</v>
      </c>
      <c r="I44" s="9">
        <f>IF(H44="","",H44/テーブル1[[#This Row],[定員]])</f>
        <v>0.97142857142857142</v>
      </c>
      <c r="J44" s="8">
        <f t="shared" si="0"/>
        <v>68000</v>
      </c>
    </row>
    <row r="45" spans="1:10" hidden="1" x14ac:dyDescent="0.4">
      <c r="A45" s="6">
        <v>42</v>
      </c>
      <c r="B45" s="7">
        <v>43248</v>
      </c>
      <c r="C45" s="6" t="s">
        <v>5</v>
      </c>
      <c r="D45" s="6" t="str">
        <f>IF($C45="","",VLOOKUP($C45,講座一覧!$A$4:$E$10,2,FALSE))</f>
        <v>健康</v>
      </c>
      <c r="E45" s="6" t="str">
        <f>IF($C45="","",VLOOKUP($C45,講座一覧!$A$4:$E$10,3,FALSE))</f>
        <v>モーニング太極拳</v>
      </c>
      <c r="F45" s="6">
        <f>IF($C45="","",VLOOKUP($C45,講座一覧!$A$4:$E$10,4,FALSE))</f>
        <v>30</v>
      </c>
      <c r="G45" s="8">
        <f>IF($C45="","",VLOOKUP($C45,講座一覧!$A$4:$E$10,5,FALSE))</f>
        <v>1000</v>
      </c>
      <c r="H45" s="6">
        <v>22</v>
      </c>
      <c r="I45" s="9">
        <f>IF(H45="","",H45/テーブル1[[#This Row],[定員]])</f>
        <v>0.73333333333333328</v>
      </c>
      <c r="J45" s="8">
        <f t="shared" si="0"/>
        <v>22000</v>
      </c>
    </row>
    <row r="46" spans="1:10" hidden="1" x14ac:dyDescent="0.4">
      <c r="A46" s="6">
        <v>43</v>
      </c>
      <c r="B46" s="7">
        <v>43254</v>
      </c>
      <c r="C46" s="6" t="s">
        <v>47</v>
      </c>
      <c r="D46" s="6" t="str">
        <f>IF($C46="","",VLOOKUP($C46,講座一覧!$A$4:$E$10,2,FALSE))</f>
        <v>健康</v>
      </c>
      <c r="E46" s="6" t="str">
        <f>IF($C46="","",VLOOKUP($C46,講座一覧!$A$4:$E$10,3,FALSE))</f>
        <v>リラックスヨガ</v>
      </c>
      <c r="F46" s="6">
        <f>IF($C46="","",VLOOKUP($C46,講座一覧!$A$4:$E$10,4,FALSE))</f>
        <v>40</v>
      </c>
      <c r="G46" s="8">
        <f>IF($C46="","",VLOOKUP($C46,講座一覧!$A$4:$E$10,5,FALSE))</f>
        <v>1000</v>
      </c>
      <c r="H46" s="6">
        <v>33</v>
      </c>
      <c r="I46" s="9">
        <f>IF(H46="","",H46/テーブル1[[#This Row],[定員]])</f>
        <v>0.82499999999999996</v>
      </c>
      <c r="J46" s="8">
        <f t="shared" si="0"/>
        <v>33000</v>
      </c>
    </row>
    <row r="47" spans="1:10" x14ac:dyDescent="0.4">
      <c r="A47" s="6">
        <v>44</v>
      </c>
      <c r="B47" s="7">
        <v>43255</v>
      </c>
      <c r="C47" s="6" t="s">
        <v>22</v>
      </c>
      <c r="D47" s="6" t="str">
        <f>IF($C47="","",VLOOKUP($C47,講座一覧!$A$4:$E$10,2,FALSE))</f>
        <v>料理</v>
      </c>
      <c r="E47" s="6" t="str">
        <f>IF($C47="","",VLOOKUP($C47,講座一覧!$A$4:$E$10,3,FALSE))</f>
        <v>ヘルシー薬膳料理</v>
      </c>
      <c r="F47" s="6">
        <f>IF($C47="","",VLOOKUP($C47,講座一覧!$A$4:$E$10,4,FALSE))</f>
        <v>35</v>
      </c>
      <c r="G47" s="8">
        <f>IF($C47="","",VLOOKUP($C47,講座一覧!$A$4:$E$10,5,FALSE))</f>
        <v>2000</v>
      </c>
      <c r="H47" s="6">
        <v>34</v>
      </c>
      <c r="I47" s="9">
        <f>IF(H47="","",H47/テーブル1[[#This Row],[定員]])</f>
        <v>0.97142857142857142</v>
      </c>
      <c r="J47" s="8">
        <f t="shared" si="0"/>
        <v>68000</v>
      </c>
    </row>
    <row r="48" spans="1:10" hidden="1" x14ac:dyDescent="0.4">
      <c r="A48" s="6">
        <v>45</v>
      </c>
      <c r="B48" s="7">
        <v>43255</v>
      </c>
      <c r="C48" s="6" t="s">
        <v>40</v>
      </c>
      <c r="D48" s="6" t="str">
        <f>IF($C48="","",VLOOKUP($C48,講座一覧!$A$4:$E$10,2,FALSE))</f>
        <v>料理</v>
      </c>
      <c r="E48" s="6" t="str">
        <f>IF($C48="","",VLOOKUP($C48,講座一覧!$A$4:$E$10,3,FALSE))</f>
        <v>楽しい家庭料理</v>
      </c>
      <c r="F48" s="6">
        <f>IF($C48="","",VLOOKUP($C48,講座一覧!$A$4:$E$10,4,FALSE))</f>
        <v>35</v>
      </c>
      <c r="G48" s="8">
        <f>IF($C48="","",VLOOKUP($C48,講座一覧!$A$4:$E$10,5,FALSE))</f>
        <v>2000</v>
      </c>
      <c r="H48" s="6">
        <v>32</v>
      </c>
      <c r="I48" s="9">
        <f>IF(H48="","",H48/テーブル1[[#This Row],[定員]])</f>
        <v>0.91428571428571426</v>
      </c>
      <c r="J48" s="8">
        <f t="shared" si="0"/>
        <v>64000</v>
      </c>
    </row>
    <row r="49" spans="1:10" hidden="1" x14ac:dyDescent="0.4">
      <c r="A49" s="6">
        <v>46</v>
      </c>
      <c r="B49" s="7">
        <v>43257</v>
      </c>
      <c r="C49" s="6" t="s">
        <v>45</v>
      </c>
      <c r="D49" s="6" t="str">
        <f>IF($C49="","",VLOOKUP($C49,講座一覧!$A$4:$E$10,2,FALSE))</f>
        <v>健康</v>
      </c>
      <c r="E49" s="6" t="str">
        <f>IF($C49="","",VLOOKUP($C49,講座一覧!$A$4:$E$10,3,FALSE))</f>
        <v>モーニング太極拳</v>
      </c>
      <c r="F49" s="6">
        <f>IF($C49="","",VLOOKUP($C49,講座一覧!$A$4:$E$10,4,FALSE))</f>
        <v>30</v>
      </c>
      <c r="G49" s="8">
        <f>IF($C49="","",VLOOKUP($C49,講座一覧!$A$4:$E$10,5,FALSE))</f>
        <v>1000</v>
      </c>
      <c r="H49" s="6">
        <v>26</v>
      </c>
      <c r="I49" s="9">
        <f>IF(H49="","",H49/テーブル1[[#This Row],[定員]])</f>
        <v>0.8666666666666667</v>
      </c>
      <c r="J49" s="8">
        <f t="shared" si="0"/>
        <v>26000</v>
      </c>
    </row>
    <row r="50" spans="1:10" hidden="1" x14ac:dyDescent="0.4">
      <c r="A50" s="6">
        <v>47</v>
      </c>
      <c r="B50" s="7">
        <v>43257</v>
      </c>
      <c r="C50" s="6" t="s">
        <v>3</v>
      </c>
      <c r="D50" s="6" t="str">
        <f>IF($C50="","",VLOOKUP($C50,講座一覧!$A$4:$E$10,2,FALSE))</f>
        <v>趣味</v>
      </c>
      <c r="E50" s="6" t="str">
        <f>IF($C50="","",VLOOKUP($C50,講座一覧!$A$4:$E$10,3,FALSE))</f>
        <v>オリジナル苔玉づくり</v>
      </c>
      <c r="F50" s="6">
        <f>IF($C50="","",VLOOKUP($C50,講座一覧!$A$4:$E$10,4,FALSE))</f>
        <v>35</v>
      </c>
      <c r="G50" s="8">
        <f>IF($C50="","",VLOOKUP($C50,講座一覧!$A$4:$E$10,5,FALSE))</f>
        <v>1500</v>
      </c>
      <c r="H50" s="6">
        <v>18</v>
      </c>
      <c r="I50" s="9">
        <f>IF(H50="","",H50/テーブル1[[#This Row],[定員]])</f>
        <v>0.51428571428571423</v>
      </c>
      <c r="J50" s="8">
        <f t="shared" si="0"/>
        <v>27000</v>
      </c>
    </row>
  </sheetData>
  <phoneticPr fontId="4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講座一覧!$A$4:$A$10</xm:f>
          </x14:formula1>
          <xm:sqref>C4:C50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8.75" x14ac:dyDescent="0.4"/>
  <cols>
    <col min="3" max="3" width="22.625" customWidth="1"/>
  </cols>
  <sheetData>
    <row r="1" spans="1:5" ht="30" x14ac:dyDescent="0.4">
      <c r="A1" s="4" t="s">
        <v>0</v>
      </c>
    </row>
    <row r="3" spans="1:5" x14ac:dyDescent="0.4">
      <c r="A3" s="2" t="s">
        <v>7</v>
      </c>
      <c r="B3" s="2" t="s">
        <v>8</v>
      </c>
      <c r="C3" s="2" t="s">
        <v>9</v>
      </c>
      <c r="D3" s="2" t="s">
        <v>10</v>
      </c>
      <c r="E3" s="2" t="s">
        <v>11</v>
      </c>
    </row>
    <row r="4" spans="1:5" x14ac:dyDescent="0.4">
      <c r="A4" s="1" t="s">
        <v>12</v>
      </c>
      <c r="B4" s="1" t="s">
        <v>13</v>
      </c>
      <c r="C4" s="1" t="s">
        <v>14</v>
      </c>
      <c r="D4" s="1">
        <v>35</v>
      </c>
      <c r="E4" s="3">
        <v>1500</v>
      </c>
    </row>
    <row r="5" spans="1:5" x14ac:dyDescent="0.4">
      <c r="A5" s="1" t="s">
        <v>15</v>
      </c>
      <c r="B5" s="1" t="s">
        <v>13</v>
      </c>
      <c r="C5" s="1" t="s">
        <v>16</v>
      </c>
      <c r="D5" s="1">
        <v>30</v>
      </c>
      <c r="E5" s="3">
        <v>1300</v>
      </c>
    </row>
    <row r="6" spans="1:5" x14ac:dyDescent="0.4">
      <c r="A6" s="1" t="s">
        <v>17</v>
      </c>
      <c r="B6" s="1" t="s">
        <v>13</v>
      </c>
      <c r="C6" s="1" t="s">
        <v>18</v>
      </c>
      <c r="D6" s="1">
        <v>30</v>
      </c>
      <c r="E6" s="3">
        <v>1000</v>
      </c>
    </row>
    <row r="7" spans="1:5" x14ac:dyDescent="0.4">
      <c r="A7" s="1" t="s">
        <v>19</v>
      </c>
      <c r="B7" s="1" t="s">
        <v>20</v>
      </c>
      <c r="C7" s="1" t="s">
        <v>21</v>
      </c>
      <c r="D7" s="1">
        <v>35</v>
      </c>
      <c r="E7" s="3">
        <v>2000</v>
      </c>
    </row>
    <row r="8" spans="1:5" x14ac:dyDescent="0.4">
      <c r="A8" s="1" t="s">
        <v>22</v>
      </c>
      <c r="B8" s="1" t="s">
        <v>20</v>
      </c>
      <c r="C8" s="1" t="s">
        <v>23</v>
      </c>
      <c r="D8" s="1">
        <v>35</v>
      </c>
      <c r="E8" s="3">
        <v>2000</v>
      </c>
    </row>
    <row r="9" spans="1:5" x14ac:dyDescent="0.4">
      <c r="A9" s="1" t="s">
        <v>24</v>
      </c>
      <c r="B9" s="1" t="s">
        <v>25</v>
      </c>
      <c r="C9" s="1" t="s">
        <v>26</v>
      </c>
      <c r="D9" s="1">
        <v>40</v>
      </c>
      <c r="E9" s="3">
        <v>1000</v>
      </c>
    </row>
    <row r="10" spans="1:5" x14ac:dyDescent="0.4">
      <c r="A10" s="1" t="s">
        <v>27</v>
      </c>
      <c r="B10" s="1" t="s">
        <v>25</v>
      </c>
      <c r="C10" s="1" t="s">
        <v>28</v>
      </c>
      <c r="D10" s="1">
        <v>30</v>
      </c>
      <c r="E10" s="3">
        <v>1000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講座開催状況</vt:lpstr>
      <vt:lpstr>講座一覧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2017-11-22T05:17:14Z</dcterms:created>
  <dcterms:modified xsi:type="dcterms:W3CDTF">2017-11-22T05:17:20Z</dcterms:modified>
</cp:coreProperties>
</file>