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0" yWindow="0" windowWidth="15360" windowHeight="7440"/>
  </bookViews>
  <sheets>
    <sheet name="スクールマスタ" sheetId="1" r:id="rId1"/>
    <sheet name="セミナーマスタ" sheetId="2" r:id="rId2"/>
    <sheet name="開催セミナー一覧表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3" l="1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N25" i="3"/>
  <c r="L25" i="3"/>
  <c r="K25" i="3"/>
  <c r="L22" i="3"/>
  <c r="K22" i="3"/>
  <c r="L18" i="3"/>
  <c r="K18" i="3"/>
  <c r="L14" i="3"/>
  <c r="K14" i="3"/>
  <c r="L9" i="3"/>
  <c r="K9" i="3"/>
  <c r="L5" i="3"/>
  <c r="K5" i="3"/>
  <c r="K10" i="3" s="1"/>
  <c r="L26" i="3"/>
  <c r="K26" i="3"/>
  <c r="L19" i="3"/>
  <c r="K19" i="3"/>
  <c r="L10" i="3"/>
  <c r="M2" i="3"/>
  <c r="M3" i="3"/>
  <c r="M4" i="3"/>
  <c r="J24" i="3"/>
  <c r="N24" i="3" s="1"/>
  <c r="I24" i="3"/>
  <c r="H24" i="3"/>
  <c r="F24" i="3"/>
  <c r="B24" i="3"/>
  <c r="J21" i="3"/>
  <c r="N21" i="3" s="1"/>
  <c r="I21" i="3"/>
  <c r="H21" i="3"/>
  <c r="F21" i="3"/>
  <c r="B21" i="3"/>
  <c r="J8" i="3"/>
  <c r="N8" i="3" s="1"/>
  <c r="I8" i="3"/>
  <c r="H8" i="3"/>
  <c r="F8" i="3"/>
  <c r="B8" i="3"/>
  <c r="J4" i="3"/>
  <c r="N4" i="3" s="1"/>
  <c r="I4" i="3"/>
  <c r="H4" i="3"/>
  <c r="F4" i="3"/>
  <c r="B4" i="3"/>
  <c r="J17" i="3"/>
  <c r="N17" i="3" s="1"/>
  <c r="I17" i="3"/>
  <c r="H17" i="3"/>
  <c r="F17" i="3"/>
  <c r="B17" i="3"/>
  <c r="J13" i="3"/>
  <c r="N13" i="3" s="1"/>
  <c r="I13" i="3"/>
  <c r="H13" i="3"/>
  <c r="F13" i="3"/>
  <c r="B13" i="3"/>
  <c r="J20" i="3"/>
  <c r="N20" i="3" s="1"/>
  <c r="N22" i="3" s="1"/>
  <c r="I20" i="3"/>
  <c r="H20" i="3"/>
  <c r="F20" i="3"/>
  <c r="B20" i="3"/>
  <c r="J7" i="3"/>
  <c r="N7" i="3" s="1"/>
  <c r="I7" i="3"/>
  <c r="H7" i="3"/>
  <c r="F7" i="3"/>
  <c r="B7" i="3"/>
  <c r="J3" i="3"/>
  <c r="N3" i="3" s="1"/>
  <c r="I3" i="3"/>
  <c r="H3" i="3"/>
  <c r="F3" i="3"/>
  <c r="B3" i="3"/>
  <c r="J16" i="3"/>
  <c r="N16" i="3" s="1"/>
  <c r="I16" i="3"/>
  <c r="H16" i="3"/>
  <c r="F16" i="3"/>
  <c r="B16" i="3"/>
  <c r="J12" i="3"/>
  <c r="N12" i="3" s="1"/>
  <c r="I12" i="3"/>
  <c r="H12" i="3"/>
  <c r="F12" i="3"/>
  <c r="B12" i="3"/>
  <c r="J23" i="3"/>
  <c r="N23" i="3" s="1"/>
  <c r="I23" i="3"/>
  <c r="H23" i="3"/>
  <c r="F23" i="3"/>
  <c r="B23" i="3"/>
  <c r="J6" i="3"/>
  <c r="N6" i="3" s="1"/>
  <c r="I6" i="3"/>
  <c r="H6" i="3"/>
  <c r="F6" i="3"/>
  <c r="B6" i="3"/>
  <c r="J2" i="3"/>
  <c r="N2" i="3" s="1"/>
  <c r="I2" i="3"/>
  <c r="H2" i="3"/>
  <c r="F2" i="3"/>
  <c r="B2" i="3"/>
  <c r="J15" i="3"/>
  <c r="N15" i="3" s="1"/>
  <c r="N18" i="3" s="1"/>
  <c r="I15" i="3"/>
  <c r="H15" i="3"/>
  <c r="F15" i="3"/>
  <c r="B15" i="3"/>
  <c r="J11" i="3"/>
  <c r="N11" i="3" s="1"/>
  <c r="I11" i="3"/>
  <c r="H11" i="3"/>
  <c r="F11" i="3"/>
  <c r="B11" i="3"/>
  <c r="N14" i="3" l="1"/>
  <c r="N19" i="3" s="1"/>
  <c r="N5" i="3"/>
  <c r="N9" i="3"/>
  <c r="L27" i="3"/>
  <c r="N26" i="3"/>
  <c r="K27" i="3"/>
  <c r="N10" i="3"/>
  <c r="N27" i="3" l="1"/>
</calcChain>
</file>

<file path=xl/sharedStrings.xml><?xml version="1.0" encoding="utf-8"?>
<sst xmlns="http://schemas.openxmlformats.org/spreadsheetml/2006/main" count="86" uniqueCount="64">
  <si>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</si>
  <si>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</si>
  <si>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金額</t>
    <rPh sb="0" eb="2">
      <t>キンガク</t>
    </rPh>
    <phoneticPr fontId="3"/>
  </si>
  <si>
    <t>スクールコード</t>
    <phoneticPr fontId="3"/>
  </si>
  <si>
    <t>スクール名</t>
    <rPh sb="4" eb="5">
      <t>メイ</t>
    </rPh>
    <phoneticPr fontId="3"/>
  </si>
  <si>
    <t>K</t>
    <phoneticPr fontId="3"/>
  </si>
  <si>
    <t>京橋校</t>
    <rPh sb="0" eb="2">
      <t>キョウバシ</t>
    </rPh>
    <rPh sb="2" eb="3">
      <t>コウ</t>
    </rPh>
    <phoneticPr fontId="3"/>
  </si>
  <si>
    <t>N</t>
    <phoneticPr fontId="3"/>
  </si>
  <si>
    <t>難波校</t>
    <rPh sb="0" eb="2">
      <t>ナンバ</t>
    </rPh>
    <rPh sb="2" eb="3">
      <t>コウ</t>
    </rPh>
    <phoneticPr fontId="3"/>
  </si>
  <si>
    <t>U</t>
    <phoneticPr fontId="3"/>
  </si>
  <si>
    <t>梅田校</t>
    <rPh sb="0" eb="2">
      <t>ウメダ</t>
    </rPh>
    <rPh sb="2" eb="3">
      <t>コウ</t>
    </rPh>
    <phoneticPr fontId="3"/>
  </si>
  <si>
    <t>セミナーコード</t>
    <phoneticPr fontId="3"/>
  </si>
  <si>
    <t>カテゴリ</t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</si>
  <si>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</si>
  <si>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</si>
  <si>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A001</t>
    <phoneticPr fontId="3"/>
  </si>
  <si>
    <t>投資</t>
    <rPh sb="0" eb="2">
      <t>トウシ</t>
    </rPh>
    <phoneticPr fontId="3"/>
  </si>
  <si>
    <t>インターネット株取引講座</t>
    <rPh sb="7" eb="10">
      <t>カブトリヒキ</t>
    </rPh>
    <rPh sb="10" eb="12">
      <t>コウザ</t>
    </rPh>
    <phoneticPr fontId="3"/>
  </si>
  <si>
    <t>A002</t>
    <phoneticPr fontId="3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</si>
  <si>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3"/>
  </si>
  <si>
    <t>B001</t>
    <phoneticPr fontId="3"/>
  </si>
  <si>
    <t>経営</t>
    <rPh sb="0" eb="2">
      <t>ケイエイ</t>
    </rPh>
    <phoneticPr fontId="3"/>
  </si>
  <si>
    <t>マーケティング講座</t>
    <rPh sb="7" eb="9">
      <t>コウザ</t>
    </rPh>
    <phoneticPr fontId="3"/>
  </si>
  <si>
    <t>B002</t>
    <phoneticPr fontId="3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</si>
  <si>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3"/>
  </si>
  <si>
    <t>C001</t>
    <phoneticPr fontId="3"/>
  </si>
  <si>
    <t>就職</t>
    <rPh sb="0" eb="2">
      <t>シュウショク</t>
    </rPh>
    <phoneticPr fontId="3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</si>
  <si>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3"/>
  </si>
  <si>
    <t>C002</t>
    <phoneticPr fontId="3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</si>
  <si>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3"/>
  </si>
  <si>
    <t>開催月日</t>
    <rPh sb="0" eb="2">
      <t>カイサイ</t>
    </rPh>
    <rPh sb="2" eb="3">
      <t>ゲツ</t>
    </rPh>
    <rPh sb="3" eb="4">
      <t>ビ</t>
    </rPh>
    <phoneticPr fontId="3"/>
  </si>
  <si>
    <t>曜日</t>
    <rPh sb="0" eb="2">
      <t>ヨウビ</t>
    </rPh>
    <phoneticPr fontId="3"/>
  </si>
  <si>
    <t>開始時間</t>
    <rPh sb="0" eb="2">
      <t>カイシ</t>
    </rPh>
    <rPh sb="2" eb="4">
      <t>ジカン</t>
    </rPh>
    <phoneticPr fontId="3"/>
  </si>
  <si>
    <t>終了時間</t>
    <rPh sb="0" eb="2">
      <t>シュウリョウ</t>
    </rPh>
    <rPh sb="2" eb="4">
      <t>ジカン</t>
    </rPh>
    <phoneticPr fontId="3"/>
  </si>
  <si>
    <t>スクールコード</t>
    <phoneticPr fontId="3"/>
  </si>
  <si>
    <t>セミナーコード</t>
    <phoneticPr fontId="3"/>
  </si>
  <si>
    <t>カテゴリ</t>
    <phoneticPr fontId="3"/>
  </si>
  <si>
    <t>定員</t>
    <rPh sb="0" eb="2">
      <t>テイイン</t>
    </rPh>
    <phoneticPr fontId="3"/>
  </si>
  <si>
    <t>K</t>
    <phoneticPr fontId="3"/>
  </si>
  <si>
    <t>B001</t>
    <phoneticPr fontId="3"/>
  </si>
  <si>
    <t>N</t>
    <phoneticPr fontId="3"/>
  </si>
  <si>
    <t>B001</t>
    <phoneticPr fontId="3"/>
  </si>
  <si>
    <t>U</t>
    <phoneticPr fontId="3"/>
  </si>
  <si>
    <t>マーケティング講座 小計</t>
    <phoneticPr fontId="3"/>
  </si>
  <si>
    <t>K</t>
    <phoneticPr fontId="3"/>
  </si>
  <si>
    <t>B002</t>
    <phoneticPr fontId="3"/>
  </si>
  <si>
    <t>B002</t>
    <phoneticPr fontId="3"/>
  </si>
  <si>
    <t>経営者のための経営分析講座 小計</t>
    <phoneticPr fontId="3"/>
  </si>
  <si>
    <t>経営 小計</t>
    <phoneticPr fontId="3"/>
  </si>
  <si>
    <t>A001</t>
    <phoneticPr fontId="3"/>
  </si>
  <si>
    <t>A001</t>
    <phoneticPr fontId="3"/>
  </si>
  <si>
    <t>U</t>
    <phoneticPr fontId="3"/>
  </si>
  <si>
    <t>インターネット株取引講座 小計</t>
    <phoneticPr fontId="3"/>
  </si>
  <si>
    <t>A002</t>
    <phoneticPr fontId="3"/>
  </si>
  <si>
    <t>初心者のための資産運用講座 小計</t>
    <phoneticPr fontId="3"/>
  </si>
  <si>
    <t>投資 小計</t>
    <phoneticPr fontId="3"/>
  </si>
  <si>
    <t>N</t>
    <phoneticPr fontId="3"/>
  </si>
  <si>
    <t>C001</t>
    <phoneticPr fontId="3"/>
  </si>
  <si>
    <t>面接試験突破講座 小計</t>
    <phoneticPr fontId="3"/>
  </si>
  <si>
    <t>C002</t>
    <phoneticPr fontId="3"/>
  </si>
  <si>
    <t>C002</t>
    <phoneticPr fontId="3"/>
  </si>
  <si>
    <t>自己分析・自己表現講座 小計</t>
    <phoneticPr fontId="3"/>
  </si>
  <si>
    <t>就職 小計</t>
    <phoneticPr fontId="3"/>
  </si>
  <si>
    <t>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</si>
</sst>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m&quot;月&quot;d&quot;日&quot;;@"/>
    <numFmt numFmtId="177" formatCode="aaa"/>
    <numFmt numFmtId="178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8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6" fontId="0" fillId="0" borderId="1" xfId="0" applyNumberFormat="1" applyBorder="1">
      <alignment vertical="center"/>
    </xf>
    <xf numFmtId="0" fontId="2" fillId="3" borderId="1" xfId="0" applyFont="1" applyFill="1" applyBorder="1">
      <alignment vertical="center"/>
    </xf>
    <xf numFmtId="9" fontId="2" fillId="3" borderId="1" xfId="2" applyFont="1" applyFill="1" applyBorder="1">
      <alignment vertical="center"/>
    </xf>
    <xf numFmtId="6" fontId="2" fillId="3" borderId="1" xfId="0" applyNumberFormat="1" applyFont="1" applyFill="1" applyBorder="1">
      <alignment vertical="center"/>
    </xf>
    <xf numFmtId="0" fontId="2" fillId="4" borderId="1" xfId="0" applyFont="1" applyFill="1" applyBorder="1">
      <alignment vertical="center"/>
    </xf>
    <xf numFmtId="9" fontId="2" fillId="4" borderId="1" xfId="2" applyFont="1" applyFill="1" applyBorder="1">
      <alignment vertical="center"/>
    </xf>
    <xf numFmtId="6" fontId="2" fillId="4" borderId="1" xfId="0" applyNumberFormat="1" applyFont="1" applyFill="1" applyBorder="1">
      <alignment vertical="center"/>
    </xf>
    <xf numFmtId="0" fontId="2" fillId="5" borderId="1" xfId="0" applyFont="1" applyFill="1" applyBorder="1">
      <alignment vertical="center"/>
    </xf>
    <xf numFmtId="9" fontId="2" fillId="5" borderId="1" xfId="2" applyFont="1" applyFill="1" applyBorder="1">
      <alignment vertical="center"/>
    </xf>
    <xf numFmtId="6" fontId="2" fillId="5" borderId="1" xfId="0" applyNumberFormat="1" applyFont="1" applyFill="1" applyBorder="1">
      <alignment vertical="center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/>
    </xf>
    <xf numFmtId="0" fontId="2" fillId="5" borderId="2" xfId="0" applyFont="1" applyFill="1" applyBorder="1" applyAlignment="1">
      <alignment horizontal="right" vertical="center"/>
    </xf>
    <xf numFmtId="0" fontId="2" fillId="5" borderId="3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right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/>
  </sheetViews>
  <sheetFormatPr defaultRowHeight="18.75" x14ac:dyDescent="0.4"/>
  <cols>
    <col min="1" max="1" width="15.125" bestFit="1" customWidth="1"/>
    <col min="2" max="2" width="11" bestFit="1" customWidth="1"/>
  </cols>
  <sheetData>
    <row r="1" spans="1:2" x14ac:dyDescent="0.4">
      <c r="A1" s="1" t="s">
        <v>3</v>
      </c>
      <c r="B1" s="1" t="s">
        <v>4</v>
      </c>
    </row>
    <row r="2" spans="1:2" x14ac:dyDescent="0.4">
      <c r="A2" s="2" t="s">
        <v>5</v>
      </c>
      <c r="B2" s="2" t="s">
        <v>6</v>
      </c>
    </row>
    <row r="3" spans="1:2" x14ac:dyDescent="0.4">
      <c r="A3" s="2" t="s">
        <v>7</v>
      </c>
      <c r="B3" s="2" t="s">
        <v>8</v>
      </c>
    </row>
    <row r="4" spans="1:2" x14ac:dyDescent="0.4">
      <c r="A4" s="2" t="s">
        <v>9</v>
      </c>
      <c r="B4" s="2" t="s">
        <v>10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8.75" x14ac:dyDescent="0.4"/>
  <cols>
    <col min="1" max="1" width="15.125" bestFit="1" customWidth="1"/>
    <col min="2" max="2" width="8.875" bestFit="1" customWidth="1"/>
    <col min="3" max="3" width="27.625" bestFit="1" customWidth="1"/>
    <col min="4" max="4" width="8.125" bestFit="1" customWidth="1"/>
  </cols>
  <sheetData>
    <row r="1" spans="1:4" x14ac:dyDescent="0.4">
      <c r="A1" s="1" t="s">
        <v>11</v>
      </c>
      <c r="B1" s="1" t="s">
        <v>12</v>
      </c>
      <c r="C1" s="1" t="s">
        <v>13</v>
      </c>
      <c r="D1" s="1" t="s">
        <v>14</v>
      </c>
    </row>
    <row r="2" spans="1:4" x14ac:dyDescent="0.4">
      <c r="A2" s="2" t="s">
        <v>15</v>
      </c>
      <c r="B2" s="2" t="s">
        <v>16</v>
      </c>
      <c r="C2" s="2" t="s">
        <v>17</v>
      </c>
      <c r="D2" s="3">
        <v>6000</v>
      </c>
    </row>
    <row r="3" spans="1:4" x14ac:dyDescent="0.4">
      <c r="A3" s="2" t="s">
        <v>18</v>
      </c>
      <c r="B3" s="2" t="s">
        <v>16</v>
      </c>
      <c r="C3" s="2" t="s">
        <v>19</v>
      </c>
      <c r="D3" s="3">
        <v>18000</v>
      </c>
    </row>
    <row r="4" spans="1:4" x14ac:dyDescent="0.4">
      <c r="A4" s="2" t="s">
        <v>20</v>
      </c>
      <c r="B4" s="2" t="s">
        <v>21</v>
      </c>
      <c r="C4" s="2" t="s">
        <v>22</v>
      </c>
      <c r="D4" s="3">
        <v>18000</v>
      </c>
    </row>
    <row r="5" spans="1:4" x14ac:dyDescent="0.4">
      <c r="A5" s="2" t="s">
        <v>23</v>
      </c>
      <c r="B5" s="2" t="s">
        <v>21</v>
      </c>
      <c r="C5" s="2" t="s">
        <v>24</v>
      </c>
      <c r="D5" s="3">
        <v>20000</v>
      </c>
    </row>
    <row r="6" spans="1:4" x14ac:dyDescent="0.4">
      <c r="A6" s="2" t="s">
        <v>25</v>
      </c>
      <c r="B6" s="2" t="s">
        <v>26</v>
      </c>
      <c r="C6" s="2" t="s">
        <v>27</v>
      </c>
      <c r="D6" s="3">
        <v>4000</v>
      </c>
    </row>
    <row r="7" spans="1:4" x14ac:dyDescent="0.4">
      <c r="A7" s="2" t="s">
        <v>28</v>
      </c>
      <c r="B7" s="2" t="s">
        <v>26</v>
      </c>
      <c r="C7" s="2" t="s">
        <v>29</v>
      </c>
      <c r="D7" s="3">
        <v>2000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/>
  </sheetViews>
  <sheetFormatPr defaultRowHeight="18.75" outlineLevelRow="3" x14ac:dyDescent="0.4"/>
  <cols>
    <col min="1" max="1" width="9.25" bestFit="1" customWidth="1"/>
    <col min="2" max="2" width="5.25" bestFit="1" customWidth="1"/>
    <col min="5" max="5" width="15.125" hidden="1" customWidth="1"/>
    <col min="6" max="6" width="11" bestFit="1" customWidth="1"/>
    <col min="7" max="7" width="15.125" hidden="1" customWidth="1"/>
    <col min="8" max="8" width="8.875" bestFit="1" customWidth="1"/>
    <col min="9" max="9" width="27.625" bestFit="1" customWidth="1"/>
    <col min="10" max="10" width="8.125" bestFit="1" customWidth="1"/>
    <col min="11" max="11" width="5.25" bestFit="1" customWidth="1"/>
    <col min="14" max="14" width="11.875" bestFit="1" customWidth="1"/>
  </cols>
  <sheetData>
    <row r="1" spans="1:14" x14ac:dyDescent="0.4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4</v>
      </c>
      <c r="G1" s="1" t="s">
        <v>35</v>
      </c>
      <c r="H1" s="1" t="s">
        <v>36</v>
      </c>
      <c r="I1" s="1" t="s">
        <v>13</v>
      </c>
      <c r="J1" s="1" t="s">
        <v>14</v>
      </c>
      <c r="K1" s="1" t="s">
        <v>37</v>
      </c>
      <c r="L1" s="1" t="s">
        <v>0</v>
      </c>
      <c r="M1" s="1" t="s">
        <v>1</v>
      </c>
      <c r="N1" s="1" t="s">
        <v>2</v>
      </c>
    </row>
    <row r="2" spans="1:14" outlineLevel="3" x14ac:dyDescent="0.4">
      <c r="A2" s="4">
        <v>42828</v>
      </c>
      <c r="B2" s="5">
        <f>A2</f>
        <v>42828</v>
      </c>
      <c r="C2" s="6">
        <v>0.41666666666666669</v>
      </c>
      <c r="D2" s="6">
        <v>0.54166666666666663</v>
      </c>
      <c r="E2" s="2" t="s">
        <v>38</v>
      </c>
      <c r="F2" s="2" t="str">
        <f>IF(E2="","",VLOOKUP(E2,スクールマスタ!$A$2:$B$4,2,FALSE))</f>
        <v>京橋校</v>
      </c>
      <c r="G2" s="2" t="s">
        <v>39</v>
      </c>
      <c r="H2" s="2" t="str">
        <f>IF($G2="","",VLOOKUP($G2,セミナーマスタ!$A$2:$D$7,2,FALSE))</f>
        <v>経営</v>
      </c>
      <c r="I2" s="2" t="str">
        <f>IF($G2="","",VLOOKUP($G2,セミナーマスタ!$A$2:$D$7,3,FALSE))</f>
        <v>マーケティング講座</v>
      </c>
      <c r="J2" s="3">
        <f>IF($G2="","",VLOOKUP($G2,セミナーマスタ!$A$2:$D$7,4,FALSE))</f>
        <v>18000</v>
      </c>
      <c r="K2" s="2">
        <v>30</v>
      </c>
      <c r="L2" s="2">
        <v>15</v>
      </c>
      <c r="M2" s="7">
        <f>L2/K2</f>
        <v>0.5</v>
      </c>
      <c r="N2" s="8">
        <f>J2*L2</f>
        <v>270000</v>
      </c>
    </row>
    <row r="3" spans="1:14" outlineLevel="3" x14ac:dyDescent="0.4">
      <c r="A3" s="4">
        <v>42846</v>
      </c>
      <c r="B3" s="5">
        <f>A3</f>
        <v>42846</v>
      </c>
      <c r="C3" s="6">
        <v>0.58333333333333337</v>
      </c>
      <c r="D3" s="6">
        <v>0.70833333333333337</v>
      </c>
      <c r="E3" s="2" t="s">
        <v>40</v>
      </c>
      <c r="F3" s="2" t="str">
        <f>IF(E3="","",VLOOKUP(E3,スクールマスタ!$A$2:$B$4,2,FALSE))</f>
        <v>難波校</v>
      </c>
      <c r="G3" s="2" t="s">
        <v>41</v>
      </c>
      <c r="H3" s="2" t="str">
        <f>IF($G3="","",VLOOKUP($G3,セミナーマスタ!$A$2:$D$7,2,FALSE))</f>
        <v>経営</v>
      </c>
      <c r="I3" s="2" t="str">
        <f>IF($G3="","",VLOOKUP($G3,セミナーマスタ!$A$2:$D$7,3,FALSE))</f>
        <v>マーケティング講座</v>
      </c>
      <c r="J3" s="3">
        <f>IF($G3="","",VLOOKUP($G3,セミナーマスタ!$A$2:$D$7,4,FALSE))</f>
        <v>18000</v>
      </c>
      <c r="K3" s="2">
        <v>50</v>
      </c>
      <c r="L3" s="2">
        <v>25</v>
      </c>
      <c r="M3" s="7">
        <f>L3/K3</f>
        <v>0.5</v>
      </c>
      <c r="N3" s="8">
        <f>J3*L3</f>
        <v>450000</v>
      </c>
    </row>
    <row r="4" spans="1:14" outlineLevel="3" x14ac:dyDescent="0.4">
      <c r="A4" s="4">
        <v>42839</v>
      </c>
      <c r="B4" s="5">
        <f>A4</f>
        <v>42839</v>
      </c>
      <c r="C4" s="6">
        <v>0.70833333333333337</v>
      </c>
      <c r="D4" s="6">
        <v>0.83333333333333337</v>
      </c>
      <c r="E4" s="2" t="s">
        <v>42</v>
      </c>
      <c r="F4" s="2" t="str">
        <f>IF(E4="","",VLOOKUP(E4,スクールマスタ!$A$2:$B$4,2,FALSE))</f>
        <v>梅田校</v>
      </c>
      <c r="G4" s="2" t="s">
        <v>41</v>
      </c>
      <c r="H4" s="2" t="str">
        <f>IF($G4="","",VLOOKUP($G4,セミナーマスタ!$A$2:$D$7,2,FALSE))</f>
        <v>経営</v>
      </c>
      <c r="I4" s="2" t="str">
        <f>IF($G4="","",VLOOKUP($G4,セミナーマスタ!$A$2:$D$7,3,FALSE))</f>
        <v>マーケティング講座</v>
      </c>
      <c r="J4" s="3">
        <f>IF($G4="","",VLOOKUP($G4,セミナーマスタ!$A$2:$D$7,4,FALSE))</f>
        <v>18000</v>
      </c>
      <c r="K4" s="2">
        <v>30</v>
      </c>
      <c r="L4" s="2">
        <v>22</v>
      </c>
      <c r="M4" s="7">
        <f>L4/K4</f>
        <v>0.73333333333333328</v>
      </c>
      <c r="N4" s="8">
        <f>J4*L4</f>
        <v>396000</v>
      </c>
    </row>
    <row r="5" spans="1:14" outlineLevel="2" x14ac:dyDescent="0.4">
      <c r="A5" s="18" t="s">
        <v>43</v>
      </c>
      <c r="B5" s="19"/>
      <c r="C5" s="19"/>
      <c r="D5" s="19"/>
      <c r="E5" s="19"/>
      <c r="F5" s="19"/>
      <c r="G5" s="19"/>
      <c r="H5" s="19"/>
      <c r="I5" s="19"/>
      <c r="J5" s="20"/>
      <c r="K5" s="9">
        <f>SUBTOTAL(9,K2:K4)</f>
        <v>110</v>
      </c>
      <c r="L5" s="9">
        <f>SUBTOTAL(9,L2:L4)</f>
        <v>62</v>
      </c>
      <c r="M5" s="10">
        <f t="shared" ref="M5:M27" si="0">L5/K5</f>
        <v>0.5636363636363636</v>
      </c>
      <c r="N5" s="11">
        <f>SUBTOTAL(9,N2:N4)</f>
        <v>1116000</v>
      </c>
    </row>
    <row r="6" spans="1:14" outlineLevel="3" x14ac:dyDescent="0.4">
      <c r="A6" s="4">
        <v>42837</v>
      </c>
      <c r="B6" s="5">
        <f>A6</f>
        <v>42837</v>
      </c>
      <c r="C6" s="6">
        <v>0.41666666666666669</v>
      </c>
      <c r="D6" s="6">
        <v>0.54166666666666663</v>
      </c>
      <c r="E6" s="2" t="s">
        <v>44</v>
      </c>
      <c r="F6" s="2" t="str">
        <f>IF(E6="","",VLOOKUP(E6,スクールマスタ!$A$2:$B$4,2,FALSE))</f>
        <v>京橋校</v>
      </c>
      <c r="G6" s="2" t="s">
        <v>45</v>
      </c>
      <c r="H6" s="2" t="str">
        <f>IF($G6="","",VLOOKUP($G6,セミナーマスタ!$A$2:$D$7,2,FALSE))</f>
        <v>経営</v>
      </c>
      <c r="I6" s="2" t="str">
        <f>IF($G6="","",VLOOKUP($G6,セミナーマスタ!$A$2:$D$7,3,FALSE))</f>
        <v>経営者のための経営分析講座</v>
      </c>
      <c r="J6" s="3">
        <f>IF($G6="","",VLOOKUP($G6,セミナーマスタ!$A$2:$D$7,4,FALSE))</f>
        <v>20000</v>
      </c>
      <c r="K6" s="2">
        <v>30</v>
      </c>
      <c r="L6" s="2">
        <v>24</v>
      </c>
      <c r="M6" s="7">
        <f t="shared" si="0"/>
        <v>0.8</v>
      </c>
      <c r="N6" s="8">
        <f>J6*L6</f>
        <v>480000</v>
      </c>
    </row>
    <row r="7" spans="1:14" outlineLevel="3" x14ac:dyDescent="0.4">
      <c r="A7" s="4">
        <v>42832</v>
      </c>
      <c r="B7" s="5">
        <f>A7</f>
        <v>42832</v>
      </c>
      <c r="C7" s="6">
        <v>0.58333333333333337</v>
      </c>
      <c r="D7" s="6">
        <v>0.70833333333333337</v>
      </c>
      <c r="E7" s="2" t="s">
        <v>40</v>
      </c>
      <c r="F7" s="2" t="str">
        <f>IF(E7="","",VLOOKUP(E7,スクールマスタ!$A$2:$B$4,2,FALSE))</f>
        <v>難波校</v>
      </c>
      <c r="G7" s="2" t="s">
        <v>46</v>
      </c>
      <c r="H7" s="2" t="str">
        <f>IF($G7="","",VLOOKUP($G7,セミナーマスタ!$A$2:$D$7,2,FALSE))</f>
        <v>経営</v>
      </c>
      <c r="I7" s="2" t="str">
        <f>IF($G7="","",VLOOKUP($G7,セミナーマスタ!$A$2:$D$7,3,FALSE))</f>
        <v>経営者のための経営分析講座</v>
      </c>
      <c r="J7" s="3">
        <f>IF($G7="","",VLOOKUP($G7,セミナーマスタ!$A$2:$D$7,4,FALSE))</f>
        <v>20000</v>
      </c>
      <c r="K7" s="2">
        <v>50</v>
      </c>
      <c r="L7" s="2">
        <v>16</v>
      </c>
      <c r="M7" s="7">
        <f t="shared" si="0"/>
        <v>0.32</v>
      </c>
      <c r="N7" s="8">
        <f>J7*L7</f>
        <v>320000</v>
      </c>
    </row>
    <row r="8" spans="1:14" outlineLevel="3" x14ac:dyDescent="0.4">
      <c r="A8" s="4">
        <v>42853</v>
      </c>
      <c r="B8" s="5">
        <f>A8</f>
        <v>42853</v>
      </c>
      <c r="C8" s="6">
        <v>0.70833333333333337</v>
      </c>
      <c r="D8" s="6">
        <v>0.83333333333333337</v>
      </c>
      <c r="E8" s="2" t="s">
        <v>42</v>
      </c>
      <c r="F8" s="2" t="str">
        <f>IF(E8="","",VLOOKUP(E8,スクールマスタ!$A$2:$B$4,2,FALSE))</f>
        <v>梅田校</v>
      </c>
      <c r="G8" s="2" t="s">
        <v>45</v>
      </c>
      <c r="H8" s="2" t="str">
        <f>IF($G8="","",VLOOKUP($G8,セミナーマスタ!$A$2:$D$7,2,FALSE))</f>
        <v>経営</v>
      </c>
      <c r="I8" s="2" t="str">
        <f>IF($G8="","",VLOOKUP($G8,セミナーマスタ!$A$2:$D$7,3,FALSE))</f>
        <v>経営者のための経営分析講座</v>
      </c>
      <c r="J8" s="3">
        <f>IF($G8="","",VLOOKUP($G8,セミナーマスタ!$A$2:$D$7,4,FALSE))</f>
        <v>20000</v>
      </c>
      <c r="K8" s="2">
        <v>30</v>
      </c>
      <c r="L8" s="2">
        <v>29</v>
      </c>
      <c r="M8" s="7">
        <f t="shared" si="0"/>
        <v>0.96666666666666667</v>
      </c>
      <c r="N8" s="8">
        <f>J8*L8</f>
        <v>580000</v>
      </c>
    </row>
    <row r="9" spans="1:14" outlineLevel="2" x14ac:dyDescent="0.4">
      <c r="A9" s="18" t="s">
        <v>47</v>
      </c>
      <c r="B9" s="19"/>
      <c r="C9" s="19"/>
      <c r="D9" s="19"/>
      <c r="E9" s="19"/>
      <c r="F9" s="19"/>
      <c r="G9" s="19"/>
      <c r="H9" s="19"/>
      <c r="I9" s="19"/>
      <c r="J9" s="20"/>
      <c r="K9" s="9">
        <f>SUBTOTAL(9,K6:K8)</f>
        <v>110</v>
      </c>
      <c r="L9" s="9">
        <f>SUBTOTAL(9,L6:L8)</f>
        <v>69</v>
      </c>
      <c r="M9" s="10">
        <f t="shared" si="0"/>
        <v>0.62727272727272732</v>
      </c>
      <c r="N9" s="11">
        <f>SUBTOTAL(9,N6:N8)</f>
        <v>1380000</v>
      </c>
    </row>
    <row r="10" spans="1:14" outlineLevel="1" x14ac:dyDescent="0.4">
      <c r="A10" s="21" t="s">
        <v>48</v>
      </c>
      <c r="B10" s="22"/>
      <c r="C10" s="22"/>
      <c r="D10" s="22"/>
      <c r="E10" s="22"/>
      <c r="F10" s="22"/>
      <c r="G10" s="22"/>
      <c r="H10" s="22"/>
      <c r="I10" s="22"/>
      <c r="J10" s="23"/>
      <c r="K10" s="12">
        <f>SUBTOTAL(9,K2:K8)</f>
        <v>220</v>
      </c>
      <c r="L10" s="12">
        <f>SUBTOTAL(9,L2:L8)</f>
        <v>131</v>
      </c>
      <c r="M10" s="13">
        <f t="shared" si="0"/>
        <v>0.59545454545454546</v>
      </c>
      <c r="N10" s="14">
        <f>SUBTOTAL(9,N2:N8)</f>
        <v>2496000</v>
      </c>
    </row>
    <row r="11" spans="1:14" outlineLevel="3" x14ac:dyDescent="0.4">
      <c r="A11" s="4">
        <v>42826</v>
      </c>
      <c r="B11" s="5">
        <f>A11</f>
        <v>42826</v>
      </c>
      <c r="C11" s="6">
        <v>0.58333333333333337</v>
      </c>
      <c r="D11" s="6">
        <v>0.70833333333333337</v>
      </c>
      <c r="E11" s="2" t="s">
        <v>38</v>
      </c>
      <c r="F11" s="2" t="str">
        <f>IF(E11="","",VLOOKUP(E11,スクールマスタ!$A$2:$B$4,2,FALSE))</f>
        <v>京橋校</v>
      </c>
      <c r="G11" s="2" t="s">
        <v>49</v>
      </c>
      <c r="H11" s="2" t="str">
        <f>IF($G11="","",VLOOKUP($G11,セミナーマスタ!$A$2:$D$7,2,FALSE))</f>
        <v>投資</v>
      </c>
      <c r="I11" s="2" t="str">
        <f>IF($G11="","",VLOOKUP($G11,セミナーマスタ!$A$2:$D$7,3,FALSE))</f>
        <v>インターネット株取引講座</v>
      </c>
      <c r="J11" s="3">
        <f>IF($G11="","",VLOOKUP($G11,セミナーマスタ!$A$2:$D$7,4,FALSE))</f>
        <v>6000</v>
      </c>
      <c r="K11" s="2">
        <v>40</v>
      </c>
      <c r="L11" s="2">
        <v>40</v>
      </c>
      <c r="M11" s="7">
        <f t="shared" si="0"/>
        <v>1</v>
      </c>
      <c r="N11" s="8">
        <f>J11*L11</f>
        <v>240000</v>
      </c>
    </row>
    <row r="12" spans="1:14" outlineLevel="3" x14ac:dyDescent="0.4">
      <c r="A12" s="4">
        <v>42829</v>
      </c>
      <c r="B12" s="5">
        <f>A12</f>
        <v>42829</v>
      </c>
      <c r="C12" s="6">
        <v>0.70833333333333337</v>
      </c>
      <c r="D12" s="6">
        <v>0.83333333333333337</v>
      </c>
      <c r="E12" s="2" t="s">
        <v>40</v>
      </c>
      <c r="F12" s="2" t="str">
        <f>IF(E12="","",VLOOKUP(E12,スクールマスタ!$A$2:$B$4,2,FALSE))</f>
        <v>難波校</v>
      </c>
      <c r="G12" s="2" t="s">
        <v>50</v>
      </c>
      <c r="H12" s="2" t="str">
        <f>IF($G12="","",VLOOKUP($G12,セミナーマスタ!$A$2:$D$7,2,FALSE))</f>
        <v>投資</v>
      </c>
      <c r="I12" s="2" t="str">
        <f>IF($G12="","",VLOOKUP($G12,セミナーマスタ!$A$2:$D$7,3,FALSE))</f>
        <v>インターネット株取引講座</v>
      </c>
      <c r="J12" s="3">
        <f>IF($G12="","",VLOOKUP($G12,セミナーマスタ!$A$2:$D$7,4,FALSE))</f>
        <v>6000</v>
      </c>
      <c r="K12" s="2">
        <v>60</v>
      </c>
      <c r="L12" s="2">
        <v>38</v>
      </c>
      <c r="M12" s="7">
        <f t="shared" si="0"/>
        <v>0.6333333333333333</v>
      </c>
      <c r="N12" s="8">
        <f>J12*L12</f>
        <v>228000</v>
      </c>
    </row>
    <row r="13" spans="1:14" outlineLevel="3" x14ac:dyDescent="0.4">
      <c r="A13" s="4">
        <v>42840</v>
      </c>
      <c r="B13" s="5">
        <f>A13</f>
        <v>42840</v>
      </c>
      <c r="C13" s="6">
        <v>0.39583333333333331</v>
      </c>
      <c r="D13" s="6">
        <v>0.52083333333333337</v>
      </c>
      <c r="E13" s="2" t="s">
        <v>51</v>
      </c>
      <c r="F13" s="2" t="str">
        <f>IF(E13="","",VLOOKUP(E13,スクールマスタ!$A$2:$B$4,2,FALSE))</f>
        <v>梅田校</v>
      </c>
      <c r="G13" s="2" t="s">
        <v>49</v>
      </c>
      <c r="H13" s="2" t="str">
        <f>IF($G13="","",VLOOKUP($G13,セミナーマスタ!$A$2:$D$7,2,FALSE))</f>
        <v>投資</v>
      </c>
      <c r="I13" s="2" t="str">
        <f>IF($G13="","",VLOOKUP($G13,セミナーマスタ!$A$2:$D$7,3,FALSE))</f>
        <v>インターネット株取引講座</v>
      </c>
      <c r="J13" s="3">
        <f>IF($G13="","",VLOOKUP($G13,セミナーマスタ!$A$2:$D$7,4,FALSE))</f>
        <v>6000</v>
      </c>
      <c r="K13" s="2">
        <v>30</v>
      </c>
      <c r="L13" s="2">
        <v>30</v>
      </c>
      <c r="M13" s="7">
        <f t="shared" si="0"/>
        <v>1</v>
      </c>
      <c r="N13" s="8">
        <f>J13*L13</f>
        <v>180000</v>
      </c>
    </row>
    <row r="14" spans="1:14" outlineLevel="2" x14ac:dyDescent="0.4">
      <c r="A14" s="18" t="s">
        <v>52</v>
      </c>
      <c r="B14" s="19"/>
      <c r="C14" s="19"/>
      <c r="D14" s="19"/>
      <c r="E14" s="19"/>
      <c r="F14" s="19"/>
      <c r="G14" s="19"/>
      <c r="H14" s="19"/>
      <c r="I14" s="19"/>
      <c r="J14" s="20"/>
      <c r="K14" s="9">
        <f>SUBTOTAL(9,K11:K13)</f>
        <v>130</v>
      </c>
      <c r="L14" s="9">
        <f>SUBTOTAL(9,L11:L13)</f>
        <v>108</v>
      </c>
      <c r="M14" s="10">
        <f t="shared" si="0"/>
        <v>0.83076923076923082</v>
      </c>
      <c r="N14" s="11">
        <f>SUBTOTAL(9,N11:N13)</f>
        <v>648000</v>
      </c>
    </row>
    <row r="15" spans="1:14" outlineLevel="3" x14ac:dyDescent="0.4">
      <c r="A15" s="4">
        <v>42851</v>
      </c>
      <c r="B15" s="5">
        <f>A15</f>
        <v>42851</v>
      </c>
      <c r="C15" s="6">
        <v>0.70833333333333337</v>
      </c>
      <c r="D15" s="6">
        <v>0.83333333333333337</v>
      </c>
      <c r="E15" s="2" t="s">
        <v>38</v>
      </c>
      <c r="F15" s="2" t="str">
        <f>IF(E15="","",VLOOKUP(E15,スクールマスタ!$A$2:$B$4,2,FALSE))</f>
        <v>京橋校</v>
      </c>
      <c r="G15" s="2" t="s">
        <v>53</v>
      </c>
      <c r="H15" s="2" t="str">
        <f>IF($G15="","",VLOOKUP($G15,セミナーマスタ!$A$2:$D$7,2,FALSE))</f>
        <v>投資</v>
      </c>
      <c r="I15" s="2" t="str">
        <f>IF($G15="","",VLOOKUP($G15,セミナーマスタ!$A$2:$D$7,3,FALSE))</f>
        <v>初心者のための資産運用講座</v>
      </c>
      <c r="J15" s="3">
        <f>IF($G15="","",VLOOKUP($G15,セミナーマスタ!$A$2:$D$7,4,FALSE))</f>
        <v>18000</v>
      </c>
      <c r="K15" s="2">
        <v>40</v>
      </c>
      <c r="L15" s="2">
        <v>28</v>
      </c>
      <c r="M15" s="7">
        <f t="shared" si="0"/>
        <v>0.7</v>
      </c>
      <c r="N15" s="8">
        <f>J15*L15</f>
        <v>504000</v>
      </c>
    </row>
    <row r="16" spans="1:14" outlineLevel="3" x14ac:dyDescent="0.4">
      <c r="A16" s="4">
        <v>42838</v>
      </c>
      <c r="B16" s="5">
        <f>A16</f>
        <v>42838</v>
      </c>
      <c r="C16" s="6">
        <v>0.70833333333333337</v>
      </c>
      <c r="D16" s="6">
        <v>0.83333333333333337</v>
      </c>
      <c r="E16" s="2" t="s">
        <v>40</v>
      </c>
      <c r="F16" s="2" t="str">
        <f>IF(E16="","",VLOOKUP(E16,スクールマスタ!$A$2:$B$4,2,FALSE))</f>
        <v>難波校</v>
      </c>
      <c r="G16" s="2" t="s">
        <v>53</v>
      </c>
      <c r="H16" s="2" t="str">
        <f>IF($G16="","",VLOOKUP($G16,セミナーマスタ!$A$2:$D$7,2,FALSE))</f>
        <v>投資</v>
      </c>
      <c r="I16" s="2" t="str">
        <f>IF($G16="","",VLOOKUP($G16,セミナーマスタ!$A$2:$D$7,3,FALSE))</f>
        <v>初心者のための資産運用講座</v>
      </c>
      <c r="J16" s="3">
        <f>IF($G16="","",VLOOKUP($G16,セミナーマスタ!$A$2:$D$7,4,FALSE))</f>
        <v>18000</v>
      </c>
      <c r="K16" s="2">
        <v>60</v>
      </c>
      <c r="L16" s="2">
        <v>43</v>
      </c>
      <c r="M16" s="7">
        <f t="shared" si="0"/>
        <v>0.71666666666666667</v>
      </c>
      <c r="N16" s="8">
        <f>J16*L16</f>
        <v>774000</v>
      </c>
    </row>
    <row r="17" spans="1:14" outlineLevel="3" x14ac:dyDescent="0.4">
      <c r="A17" s="4">
        <v>42845</v>
      </c>
      <c r="B17" s="5">
        <f>A17</f>
        <v>42845</v>
      </c>
      <c r="C17" s="6">
        <v>0.39583333333333331</v>
      </c>
      <c r="D17" s="6">
        <v>0.52083333333333337</v>
      </c>
      <c r="E17" s="2" t="s">
        <v>42</v>
      </c>
      <c r="F17" s="2" t="str">
        <f>IF(E17="","",VLOOKUP(E17,スクールマスタ!$A$2:$B$4,2,FALSE))</f>
        <v>梅田校</v>
      </c>
      <c r="G17" s="2" t="s">
        <v>53</v>
      </c>
      <c r="H17" s="2" t="str">
        <f>IF($G17="","",VLOOKUP($G17,セミナーマスタ!$A$2:$D$7,2,FALSE))</f>
        <v>投資</v>
      </c>
      <c r="I17" s="2" t="str">
        <f>IF($G17="","",VLOOKUP($G17,セミナーマスタ!$A$2:$D$7,3,FALSE))</f>
        <v>初心者のための資産運用講座</v>
      </c>
      <c r="J17" s="3">
        <f>IF($G17="","",VLOOKUP($G17,セミナーマスタ!$A$2:$D$7,4,FALSE))</f>
        <v>18000</v>
      </c>
      <c r="K17" s="2">
        <v>30</v>
      </c>
      <c r="L17" s="2">
        <v>26</v>
      </c>
      <c r="M17" s="7">
        <f t="shared" si="0"/>
        <v>0.8666666666666667</v>
      </c>
      <c r="N17" s="8">
        <f>J17*L17</f>
        <v>468000</v>
      </c>
    </row>
    <row r="18" spans="1:14" outlineLevel="2" x14ac:dyDescent="0.4">
      <c r="A18" s="18" t="s">
        <v>54</v>
      </c>
      <c r="B18" s="19"/>
      <c r="C18" s="19"/>
      <c r="D18" s="19"/>
      <c r="E18" s="19"/>
      <c r="F18" s="19"/>
      <c r="G18" s="19"/>
      <c r="H18" s="19"/>
      <c r="I18" s="19"/>
      <c r="J18" s="20"/>
      <c r="K18" s="9">
        <f>SUBTOTAL(9,K15:K17)</f>
        <v>130</v>
      </c>
      <c r="L18" s="9">
        <f>SUBTOTAL(9,L15:L17)</f>
        <v>97</v>
      </c>
      <c r="M18" s="10">
        <f t="shared" si="0"/>
        <v>0.74615384615384617</v>
      </c>
      <c r="N18" s="11">
        <f>SUBTOTAL(9,N15:N17)</f>
        <v>1746000</v>
      </c>
    </row>
    <row r="19" spans="1:14" outlineLevel="1" x14ac:dyDescent="0.4">
      <c r="A19" s="21" t="s">
        <v>55</v>
      </c>
      <c r="B19" s="22"/>
      <c r="C19" s="22"/>
      <c r="D19" s="22"/>
      <c r="E19" s="22"/>
      <c r="F19" s="22"/>
      <c r="G19" s="22"/>
      <c r="H19" s="22"/>
      <c r="I19" s="22"/>
      <c r="J19" s="23"/>
      <c r="K19" s="12">
        <f>SUBTOTAL(9,K11:K17)</f>
        <v>260</v>
      </c>
      <c r="L19" s="12">
        <f>SUBTOTAL(9,L11:L17)</f>
        <v>205</v>
      </c>
      <c r="M19" s="13">
        <f t="shared" si="0"/>
        <v>0.78846153846153844</v>
      </c>
      <c r="N19" s="14">
        <f>SUBTOTAL(9,N11:N17)</f>
        <v>2394000</v>
      </c>
    </row>
    <row r="20" spans="1:14" outlineLevel="3" x14ac:dyDescent="0.4">
      <c r="A20" s="4">
        <v>42827</v>
      </c>
      <c r="B20" s="5">
        <f>A20</f>
        <v>42827</v>
      </c>
      <c r="C20" s="6">
        <v>0.58333333333333337</v>
      </c>
      <c r="D20" s="6">
        <v>0.70833333333333337</v>
      </c>
      <c r="E20" s="2" t="s">
        <v>56</v>
      </c>
      <c r="F20" s="2" t="str">
        <f>IF(E20="","",VLOOKUP(E20,スクールマスタ!$A$2:$B$4,2,FALSE))</f>
        <v>難波校</v>
      </c>
      <c r="G20" s="2" t="s">
        <v>57</v>
      </c>
      <c r="H20" s="2" t="str">
        <f>IF($G20="","",VLOOKUP($G20,セミナーマスタ!$A$2:$D$7,2,FALSE))</f>
        <v>就職</v>
      </c>
      <c r="I20" s="2" t="str">
        <f>IF($G20="","",VLOOKUP($G20,セミナーマスタ!$A$2:$D$7,3,FALSE))</f>
        <v>面接試験突破講座</v>
      </c>
      <c r="J20" s="3">
        <f>IF($G20="","",VLOOKUP($G20,セミナーマスタ!$A$2:$D$7,4,FALSE))</f>
        <v>4000</v>
      </c>
      <c r="K20" s="2">
        <v>30</v>
      </c>
      <c r="L20" s="2">
        <v>19</v>
      </c>
      <c r="M20" s="7">
        <f t="shared" si="0"/>
        <v>0.6333333333333333</v>
      </c>
      <c r="N20" s="8">
        <f>J20*L20</f>
        <v>76000</v>
      </c>
    </row>
    <row r="21" spans="1:14" outlineLevel="3" x14ac:dyDescent="0.4">
      <c r="A21" s="4">
        <v>42833</v>
      </c>
      <c r="B21" s="5">
        <f>A21</f>
        <v>42833</v>
      </c>
      <c r="C21" s="6">
        <v>0.58333333333333337</v>
      </c>
      <c r="D21" s="6">
        <v>0.70833333333333337</v>
      </c>
      <c r="E21" s="2" t="s">
        <v>42</v>
      </c>
      <c r="F21" s="2" t="str">
        <f>IF(E21="","",VLOOKUP(E21,スクールマスタ!$A$2:$B$4,2,FALSE))</f>
        <v>梅田校</v>
      </c>
      <c r="G21" s="2" t="s">
        <v>57</v>
      </c>
      <c r="H21" s="2" t="str">
        <f>IF($G21="","",VLOOKUP($G21,セミナーマスタ!$A$2:$D$7,2,FALSE))</f>
        <v>就職</v>
      </c>
      <c r="I21" s="2" t="str">
        <f>IF($G21="","",VLOOKUP($G21,セミナーマスタ!$A$2:$D$7,3,FALSE))</f>
        <v>面接試験突破講座</v>
      </c>
      <c r="J21" s="3">
        <f>IF($G21="","",VLOOKUP($G21,セミナーマスタ!$A$2:$D$7,4,FALSE))</f>
        <v>4000</v>
      </c>
      <c r="K21" s="2">
        <v>20</v>
      </c>
      <c r="L21" s="2">
        <v>20</v>
      </c>
      <c r="M21" s="7">
        <f t="shared" si="0"/>
        <v>1</v>
      </c>
      <c r="N21" s="8">
        <f>J21*L21</f>
        <v>80000</v>
      </c>
    </row>
    <row r="22" spans="1:14" outlineLevel="2" x14ac:dyDescent="0.4">
      <c r="A22" s="18" t="s">
        <v>58</v>
      </c>
      <c r="B22" s="19"/>
      <c r="C22" s="19"/>
      <c r="D22" s="19"/>
      <c r="E22" s="19"/>
      <c r="F22" s="19"/>
      <c r="G22" s="19"/>
      <c r="H22" s="19"/>
      <c r="I22" s="19"/>
      <c r="J22" s="20"/>
      <c r="K22" s="9">
        <f>SUBTOTAL(9,K20:K21)</f>
        <v>50</v>
      </c>
      <c r="L22" s="9">
        <f>SUBTOTAL(9,L20:L21)</f>
        <v>39</v>
      </c>
      <c r="M22" s="10">
        <f t="shared" si="0"/>
        <v>0.78</v>
      </c>
      <c r="N22" s="11">
        <f>SUBTOTAL(9,N20:N21)</f>
        <v>156000</v>
      </c>
    </row>
    <row r="23" spans="1:14" outlineLevel="3" x14ac:dyDescent="0.4">
      <c r="A23" s="4">
        <v>42848</v>
      </c>
      <c r="B23" s="5">
        <f>A23</f>
        <v>42848</v>
      </c>
      <c r="C23" s="6">
        <v>0.58333333333333337</v>
      </c>
      <c r="D23" s="6">
        <v>0.70833333333333337</v>
      </c>
      <c r="E23" s="2" t="s">
        <v>38</v>
      </c>
      <c r="F23" s="2" t="str">
        <f>IF(E23="","",VLOOKUP(E23,スクールマスタ!$A$2:$B$4,2,FALSE))</f>
        <v>京橋校</v>
      </c>
      <c r="G23" s="2" t="s">
        <v>59</v>
      </c>
      <c r="H23" s="2" t="str">
        <f>IF($G23="","",VLOOKUP($G23,セミナーマスタ!$A$2:$D$7,2,FALSE))</f>
        <v>就職</v>
      </c>
      <c r="I23" s="2" t="str">
        <f>IF($G23="","",VLOOKUP($G23,セミナーマスタ!$A$2:$D$7,3,FALSE))</f>
        <v>自己分析・自己表現講座</v>
      </c>
      <c r="J23" s="3">
        <f>IF($G23="","",VLOOKUP($G23,セミナーマスタ!$A$2:$D$7,4,FALSE))</f>
        <v>2000</v>
      </c>
      <c r="K23" s="2">
        <v>20</v>
      </c>
      <c r="L23" s="2">
        <v>20</v>
      </c>
      <c r="M23" s="7">
        <f t="shared" si="0"/>
        <v>1</v>
      </c>
      <c r="N23" s="8">
        <f>J23*L23</f>
        <v>40000</v>
      </c>
    </row>
    <row r="24" spans="1:14" outlineLevel="3" x14ac:dyDescent="0.4">
      <c r="A24" s="4">
        <v>42830</v>
      </c>
      <c r="B24" s="5">
        <f>A24</f>
        <v>42830</v>
      </c>
      <c r="C24" s="6">
        <v>0.58333333333333337</v>
      </c>
      <c r="D24" s="6">
        <v>0.70833333333333337</v>
      </c>
      <c r="E24" s="2" t="s">
        <v>42</v>
      </c>
      <c r="F24" s="2" t="str">
        <f>IF(E24="","",VLOOKUP(E24,スクールマスタ!$A$2:$B$4,2,FALSE))</f>
        <v>梅田校</v>
      </c>
      <c r="G24" s="2" t="s">
        <v>60</v>
      </c>
      <c r="H24" s="2" t="str">
        <f>IF($G24="","",VLOOKUP($G24,セミナーマスタ!$A$2:$D$7,2,FALSE))</f>
        <v>就職</v>
      </c>
      <c r="I24" s="2" t="str">
        <f>IF($G24="","",VLOOKUP($G24,セミナーマスタ!$A$2:$D$7,3,FALSE))</f>
        <v>自己分析・自己表現講座</v>
      </c>
      <c r="J24" s="3">
        <f>IF($G24="","",VLOOKUP($G24,セミナーマスタ!$A$2:$D$7,4,FALSE))</f>
        <v>2000</v>
      </c>
      <c r="K24" s="2">
        <v>20</v>
      </c>
      <c r="L24" s="2">
        <v>20</v>
      </c>
      <c r="M24" s="7">
        <f t="shared" si="0"/>
        <v>1</v>
      </c>
      <c r="N24" s="8">
        <f>J24*L24</f>
        <v>40000</v>
      </c>
    </row>
    <row r="25" spans="1:14" outlineLevel="2" x14ac:dyDescent="0.4">
      <c r="A25" s="18" t="s">
        <v>61</v>
      </c>
      <c r="B25" s="19"/>
      <c r="C25" s="19"/>
      <c r="D25" s="19"/>
      <c r="E25" s="19"/>
      <c r="F25" s="19"/>
      <c r="G25" s="19"/>
      <c r="H25" s="19"/>
      <c r="I25" s="19"/>
      <c r="J25" s="20"/>
      <c r="K25" s="9">
        <f>SUBTOTAL(9,K23:K24)</f>
        <v>40</v>
      </c>
      <c r="L25" s="9">
        <f>SUBTOTAL(9,L23:L24)</f>
        <v>40</v>
      </c>
      <c r="M25" s="10">
        <f t="shared" si="0"/>
        <v>1</v>
      </c>
      <c r="N25" s="11">
        <f>SUBTOTAL(9,N23:N24)</f>
        <v>80000</v>
      </c>
    </row>
    <row r="26" spans="1:14" outlineLevel="1" x14ac:dyDescent="0.4">
      <c r="A26" s="21" t="s">
        <v>62</v>
      </c>
      <c r="B26" s="22"/>
      <c r="C26" s="22"/>
      <c r="D26" s="22"/>
      <c r="E26" s="22"/>
      <c r="F26" s="22"/>
      <c r="G26" s="22"/>
      <c r="H26" s="22"/>
      <c r="I26" s="22"/>
      <c r="J26" s="23"/>
      <c r="K26" s="12">
        <f>SUBTOTAL(9,K20:K24)</f>
        <v>90</v>
      </c>
      <c r="L26" s="12">
        <f>SUBTOTAL(9,L20:L24)</f>
        <v>79</v>
      </c>
      <c r="M26" s="13">
        <f t="shared" si="0"/>
        <v>0.87777777777777777</v>
      </c>
      <c r="N26" s="14">
        <f>SUBTOTAL(9,N20:N24)</f>
        <v>236000</v>
      </c>
    </row>
    <row r="27" spans="1:14" x14ac:dyDescent="0.4">
      <c r="A27" s="24" t="s">
        <v>63</v>
      </c>
      <c r="B27" s="25"/>
      <c r="C27" s="25"/>
      <c r="D27" s="25"/>
      <c r="E27" s="25"/>
      <c r="F27" s="25"/>
      <c r="G27" s="25"/>
      <c r="H27" s="25"/>
      <c r="I27" s="25"/>
      <c r="J27" s="26"/>
      <c r="K27" s="15">
        <f>SUBTOTAL(9,K2:K24)</f>
        <v>570</v>
      </c>
      <c r="L27" s="15">
        <f>SUBTOTAL(9,L2:L24)</f>
        <v>415</v>
      </c>
      <c r="M27" s="16">
        <f t="shared" si="0"/>
        <v>0.72807017543859653</v>
      </c>
      <c r="N27" s="17">
        <f>SUBTOTAL(9,N2:N24)</f>
        <v>5126000</v>
      </c>
    </row>
  </sheetData>
  <sortState ref="A2:N17">
    <sortCondition ref="H2:H17" customList="経営,投資,就職"/>
    <sortCondition ref="G2:G17"/>
  </sortState>
  <mergeCells count="10">
    <mergeCell ref="A26:J26"/>
    <mergeCell ref="A27:J27"/>
    <mergeCell ref="A22:J22"/>
    <mergeCell ref="A18:J18"/>
    <mergeCell ref="A19:J19"/>
    <mergeCell ref="A14:J14"/>
    <mergeCell ref="A9:J9"/>
    <mergeCell ref="A10:J10"/>
    <mergeCell ref="A5:J5"/>
    <mergeCell ref="A25:J25"/>
  </mergeCells>
  <phoneticPr fontId="3"/>
  <pageMargins left="0.7" right="0.7" top="0.75" bottom="0.75" header="0.3" footer="0.3"/>
  <pageSetup paperSize="9" orientation="portrait" r:id="rId1"/>
  <ignoredErrors>
    <ignoredError sqref="M5:M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スクールマスタ</vt:lpstr>
      <vt:lpstr>セミナーマスタ</vt:lpstr>
      <vt:lpstr>開催セミナー一覧表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2016-11-07T08:46:21Z</dcterms:created>
  <dcterms:modified xsi:type="dcterms:W3CDTF">2016-11-17T01:45:36Z</dcterms:modified>
</cp:coreProperties>
</file>