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filterPrivacy="1" defaultThemeVersion="124226"/>
  <bookViews>
    <workbookView xWindow="-15" yWindow="4020" windowWidth="15390" windowHeight="4050"/>
  </bookViews>
  <sheets>
    <sheet name="8-1" sheetId="1" r:id="rId1"/>
    <sheet name="8-2" sheetId="5" r:id="rId2"/>
    <sheet name="8-3" sheetId="2" r:id="rId3"/>
    <sheet name="8-4" sheetId="6" r:id="rId4"/>
    <sheet name="8-5" sheetId="3" r:id="rId5"/>
    <sheet name="8-6" sheetId="4" r:id="rId6"/>
    <sheet name="8-7" sheetId="7" r:id="rId7"/>
    <sheet name="8-8" sheetId="10" r:id="rId8"/>
    <sheet name="8-9" sheetId="12" r:id="rId9"/>
  </sheets>
  <calcPr calcId="162913"/>
</workbook>
</file>

<file path=xl/calcChain.xml><?xml version="1.0" encoding="utf-8"?>
<calcChain xmlns="http://schemas.openxmlformats.org/spreadsheetml/2006/main">
  <c r="D9" i="12" l="1"/>
  <c r="E9" i="12"/>
  <c r="C9" i="12"/>
  <c r="D9" i="10"/>
  <c r="E9" i="10"/>
  <c r="C9" i="10"/>
  <c r="C8" i="7"/>
  <c r="D8" i="7"/>
  <c r="B8" i="7"/>
  <c r="C7" i="7"/>
  <c r="D7" i="7"/>
  <c r="B7" i="7"/>
  <c r="E9" i="4"/>
  <c r="F9" i="4"/>
  <c r="G9" i="4"/>
  <c r="E10" i="4"/>
  <c r="F10" i="4"/>
  <c r="G10" i="4"/>
  <c r="E11" i="4"/>
  <c r="F11" i="4"/>
  <c r="G11" i="4"/>
  <c r="D10" i="4"/>
  <c r="D11" i="4"/>
  <c r="D9" i="4"/>
  <c r="E9" i="3"/>
  <c r="F9" i="3"/>
  <c r="G9" i="3"/>
  <c r="E10" i="3"/>
  <c r="F10" i="3"/>
  <c r="G10" i="3"/>
  <c r="E11" i="3"/>
  <c r="F11" i="3"/>
  <c r="G11" i="3"/>
  <c r="D10" i="3"/>
  <c r="D11" i="3"/>
  <c r="D9" i="3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4" i="6"/>
  <c r="E9" i="2"/>
  <c r="F9" i="2"/>
  <c r="G9" i="2"/>
  <c r="E10" i="2"/>
  <c r="F10" i="2"/>
  <c r="G10" i="2"/>
  <c r="E11" i="2"/>
  <c r="F11" i="2"/>
  <c r="G11" i="2"/>
  <c r="E12" i="2"/>
  <c r="F12" i="2"/>
  <c r="G12" i="2"/>
  <c r="D10" i="2"/>
  <c r="D11" i="2"/>
  <c r="D12" i="2"/>
  <c r="D9" i="2"/>
  <c r="C6" i="5"/>
  <c r="D6" i="5"/>
  <c r="B6" i="5"/>
  <c r="E10" i="1"/>
  <c r="F10" i="1"/>
  <c r="G10" i="1"/>
  <c r="E11" i="1"/>
  <c r="F11" i="1"/>
  <c r="G11" i="1"/>
  <c r="E12" i="1"/>
  <c r="F12" i="1"/>
  <c r="G12" i="1"/>
  <c r="D11" i="1"/>
  <c r="D12" i="1"/>
  <c r="D10" i="1"/>
  <c r="E10" i="12" l="1"/>
  <c r="D10" i="12"/>
  <c r="C10" i="12"/>
  <c r="E3" i="10" l="1"/>
  <c r="B9" i="10"/>
  <c r="G4" i="7"/>
  <c r="H4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G24" i="7"/>
  <c r="H24" i="7"/>
  <c r="G25" i="7"/>
  <c r="H25" i="7"/>
  <c r="G26" i="7"/>
  <c r="H26" i="7"/>
  <c r="G27" i="7"/>
  <c r="H27" i="7"/>
  <c r="G28" i="7"/>
  <c r="H28" i="7"/>
  <c r="G29" i="7"/>
  <c r="H29" i="7"/>
  <c r="G30" i="7"/>
  <c r="H30" i="7"/>
  <c r="G31" i="7"/>
  <c r="H31" i="7"/>
  <c r="G32" i="7"/>
  <c r="H32" i="7"/>
  <c r="G33" i="7"/>
  <c r="H33" i="7"/>
  <c r="G34" i="7"/>
  <c r="H34" i="7"/>
  <c r="G35" i="7"/>
  <c r="H35" i="7"/>
  <c r="G36" i="7"/>
  <c r="H36" i="7"/>
  <c r="G37" i="7"/>
  <c r="H37" i="7"/>
  <c r="G38" i="7"/>
  <c r="H38" i="7"/>
  <c r="G39" i="7"/>
  <c r="H39" i="7"/>
  <c r="G40" i="7"/>
  <c r="H40" i="7"/>
  <c r="G41" i="7"/>
  <c r="H41" i="7"/>
  <c r="G42" i="7"/>
  <c r="H42" i="7"/>
  <c r="G43" i="7"/>
  <c r="H43" i="7"/>
  <c r="G44" i="7"/>
  <c r="H44" i="7"/>
  <c r="G45" i="7"/>
  <c r="H45" i="7"/>
  <c r="G46" i="7"/>
  <c r="H46" i="7"/>
  <c r="G47" i="7"/>
  <c r="H47" i="7"/>
  <c r="G48" i="7"/>
  <c r="H48" i="7"/>
  <c r="G49" i="7"/>
  <c r="H49" i="7"/>
  <c r="G50" i="7"/>
  <c r="H50" i="7"/>
  <c r="G51" i="7"/>
  <c r="H51" i="7"/>
  <c r="G52" i="7"/>
  <c r="H52" i="7"/>
  <c r="G53" i="7"/>
  <c r="H53" i="7"/>
  <c r="G54" i="7"/>
  <c r="H54" i="7"/>
  <c r="G55" i="7"/>
  <c r="H55" i="7"/>
  <c r="G56" i="7"/>
  <c r="H56" i="7"/>
  <c r="G57" i="7"/>
  <c r="H57" i="7"/>
  <c r="G58" i="7"/>
  <c r="H58" i="7"/>
  <c r="G59" i="7"/>
  <c r="H59" i="7"/>
  <c r="G60" i="7"/>
  <c r="H60" i="7"/>
  <c r="G61" i="7"/>
  <c r="H61" i="7"/>
  <c r="G62" i="7"/>
  <c r="H62" i="7"/>
  <c r="G63" i="7"/>
  <c r="H63" i="7"/>
  <c r="G64" i="7"/>
  <c r="H64" i="7"/>
  <c r="G65" i="7"/>
  <c r="H65" i="7"/>
  <c r="G66" i="7"/>
  <c r="H66" i="7"/>
  <c r="G67" i="7"/>
  <c r="H67" i="7"/>
  <c r="G68" i="7"/>
  <c r="H68" i="7"/>
  <c r="G69" i="7"/>
  <c r="H69" i="7"/>
  <c r="G70" i="7"/>
  <c r="H70" i="7"/>
  <c r="G71" i="7"/>
  <c r="H71" i="7"/>
  <c r="G72" i="7"/>
  <c r="H72" i="7"/>
  <c r="G73" i="7"/>
  <c r="H73" i="7"/>
  <c r="G74" i="7"/>
  <c r="H74" i="7"/>
  <c r="G75" i="7"/>
  <c r="H75" i="7"/>
  <c r="G76" i="7"/>
  <c r="H76" i="7"/>
  <c r="G77" i="7"/>
  <c r="H77" i="7"/>
  <c r="G78" i="7"/>
  <c r="H78" i="7"/>
  <c r="G79" i="7"/>
  <c r="H79" i="7"/>
  <c r="G80" i="7"/>
  <c r="H80" i="7"/>
  <c r="G81" i="7"/>
  <c r="H81" i="7"/>
  <c r="G82" i="7"/>
  <c r="H82" i="7"/>
  <c r="G83" i="7"/>
  <c r="H83" i="7"/>
  <c r="G84" i="7"/>
  <c r="H84" i="7"/>
  <c r="G85" i="7"/>
  <c r="H85" i="7"/>
  <c r="G86" i="7"/>
  <c r="H86" i="7"/>
  <c r="G87" i="7"/>
  <c r="H87" i="7"/>
  <c r="G88" i="7"/>
  <c r="H88" i="7"/>
  <c r="G89" i="7"/>
  <c r="H89" i="7"/>
  <c r="G90" i="7"/>
  <c r="H90" i="7"/>
  <c r="G91" i="7"/>
  <c r="H91" i="7"/>
  <c r="G92" i="7"/>
  <c r="H92" i="7"/>
  <c r="G93" i="7"/>
  <c r="H93" i="7"/>
  <c r="G94" i="7"/>
  <c r="H94" i="7"/>
  <c r="G95" i="7"/>
  <c r="H95" i="7"/>
  <c r="G96" i="7"/>
  <c r="H96" i="7"/>
  <c r="G97" i="7"/>
  <c r="H97" i="7"/>
  <c r="G98" i="7"/>
  <c r="H98" i="7"/>
  <c r="G99" i="7"/>
  <c r="H99" i="7"/>
  <c r="G100" i="7"/>
  <c r="H100" i="7"/>
  <c r="G101" i="7"/>
  <c r="H101" i="7"/>
  <c r="G102" i="7"/>
  <c r="H102" i="7"/>
  <c r="G103" i="7"/>
  <c r="H103" i="7"/>
  <c r="G104" i="7"/>
  <c r="H104" i="7"/>
  <c r="G105" i="7"/>
  <c r="H105" i="7"/>
  <c r="G106" i="7"/>
  <c r="H106" i="7"/>
  <c r="G107" i="7"/>
  <c r="H107" i="7"/>
  <c r="G108" i="7"/>
  <c r="H108" i="7"/>
  <c r="G109" i="7"/>
  <c r="H109" i="7"/>
  <c r="G110" i="7"/>
  <c r="H110" i="7"/>
  <c r="G111" i="7"/>
  <c r="H111" i="7"/>
  <c r="G112" i="7"/>
  <c r="H112" i="7"/>
  <c r="G113" i="7"/>
  <c r="H113" i="7"/>
  <c r="G114" i="7"/>
  <c r="H114" i="7"/>
  <c r="G115" i="7"/>
  <c r="H115" i="7"/>
  <c r="G116" i="7"/>
  <c r="H116" i="7"/>
  <c r="G117" i="7"/>
  <c r="H117" i="7"/>
  <c r="G118" i="7"/>
  <c r="H118" i="7"/>
  <c r="G119" i="7"/>
  <c r="H119" i="7"/>
  <c r="G120" i="7"/>
  <c r="H120" i="7"/>
  <c r="G121" i="7"/>
  <c r="H121" i="7"/>
  <c r="G122" i="7"/>
  <c r="H122" i="7"/>
  <c r="G123" i="7"/>
  <c r="H123" i="7"/>
  <c r="G124" i="7"/>
  <c r="H124" i="7"/>
  <c r="G125" i="7"/>
  <c r="H125" i="7"/>
  <c r="G126" i="7"/>
  <c r="H126" i="7"/>
  <c r="G127" i="7"/>
  <c r="H127" i="7"/>
  <c r="G128" i="7"/>
  <c r="H128" i="7"/>
  <c r="G129" i="7"/>
  <c r="H129" i="7"/>
  <c r="G130" i="7"/>
  <c r="H130" i="7"/>
  <c r="G131" i="7"/>
  <c r="H131" i="7"/>
  <c r="G132" i="7"/>
  <c r="H132" i="7"/>
  <c r="G133" i="7"/>
  <c r="H133" i="7"/>
  <c r="G134" i="7"/>
  <c r="H134" i="7"/>
  <c r="G135" i="7"/>
  <c r="H135" i="7"/>
  <c r="G136" i="7"/>
  <c r="H136" i="7"/>
  <c r="G137" i="7"/>
  <c r="H137" i="7"/>
  <c r="G138" i="7"/>
  <c r="H138" i="7"/>
  <c r="G139" i="7"/>
  <c r="H139" i="7"/>
  <c r="G140" i="7"/>
  <c r="H140" i="7"/>
  <c r="G141" i="7"/>
  <c r="H141" i="7"/>
  <c r="G142" i="7"/>
  <c r="H142" i="7"/>
  <c r="G143" i="7"/>
  <c r="H143" i="7"/>
  <c r="G144" i="7"/>
  <c r="H144" i="7"/>
  <c r="G145" i="7"/>
  <c r="H145" i="7"/>
  <c r="G146" i="7"/>
  <c r="H146" i="7"/>
  <c r="G147" i="7"/>
  <c r="H147" i="7"/>
  <c r="G148" i="7"/>
  <c r="H148" i="7"/>
  <c r="G149" i="7"/>
  <c r="H149" i="7"/>
  <c r="G150" i="7"/>
  <c r="H150" i="7"/>
  <c r="G151" i="7"/>
  <c r="H151" i="7"/>
  <c r="G152" i="7"/>
  <c r="H152" i="7"/>
  <c r="G153" i="7"/>
  <c r="H153" i="7"/>
  <c r="G154" i="7"/>
  <c r="H154" i="7"/>
  <c r="G155" i="7"/>
  <c r="H155" i="7"/>
  <c r="G156" i="7"/>
  <c r="H156" i="7"/>
  <c r="G157" i="7"/>
  <c r="H157" i="7"/>
  <c r="G158" i="7"/>
  <c r="H158" i="7"/>
  <c r="G159" i="7"/>
  <c r="H159" i="7"/>
  <c r="G160" i="7"/>
  <c r="H160" i="7"/>
  <c r="G161" i="7"/>
  <c r="H161" i="7"/>
  <c r="G162" i="7"/>
  <c r="H162" i="7"/>
  <c r="G163" i="7"/>
  <c r="H163" i="7"/>
  <c r="G164" i="7"/>
  <c r="H164" i="7"/>
  <c r="G165" i="7"/>
  <c r="H165" i="7"/>
  <c r="G166" i="7"/>
  <c r="H166" i="7"/>
  <c r="G167" i="7"/>
  <c r="H167" i="7"/>
  <c r="G168" i="7"/>
  <c r="H168" i="7"/>
  <c r="G169" i="7"/>
  <c r="H169" i="7"/>
  <c r="G170" i="7"/>
  <c r="H170" i="7"/>
  <c r="G171" i="7"/>
  <c r="H171" i="7"/>
  <c r="G172" i="7"/>
  <c r="H172" i="7"/>
  <c r="G173" i="7"/>
  <c r="H173" i="7"/>
  <c r="G174" i="7"/>
  <c r="H174" i="7"/>
  <c r="G175" i="7"/>
  <c r="H175" i="7"/>
  <c r="G176" i="7"/>
  <c r="H176" i="7"/>
  <c r="G177" i="7"/>
  <c r="H177" i="7"/>
  <c r="G178" i="7"/>
  <c r="H178" i="7"/>
  <c r="G179" i="7"/>
  <c r="H179" i="7"/>
  <c r="G180" i="7"/>
  <c r="H180" i="7"/>
  <c r="G181" i="7"/>
  <c r="H181" i="7"/>
  <c r="G182" i="7"/>
  <c r="H182" i="7"/>
  <c r="G183" i="7"/>
  <c r="H183" i="7"/>
  <c r="G184" i="7"/>
  <c r="H184" i="7"/>
  <c r="G185" i="7"/>
  <c r="H185" i="7"/>
  <c r="G186" i="7"/>
  <c r="H186" i="7"/>
  <c r="G187" i="7"/>
  <c r="H187" i="7"/>
  <c r="G188" i="7"/>
  <c r="H188" i="7"/>
  <c r="G189" i="7"/>
  <c r="H189" i="7"/>
  <c r="G190" i="7"/>
  <c r="H190" i="7"/>
  <c r="G191" i="7"/>
  <c r="H191" i="7"/>
  <c r="G192" i="7"/>
  <c r="H192" i="7"/>
  <c r="G193" i="7"/>
  <c r="H193" i="7"/>
  <c r="G194" i="7"/>
  <c r="H194" i="7"/>
  <c r="G195" i="7"/>
  <c r="H195" i="7"/>
  <c r="G196" i="7"/>
  <c r="H196" i="7"/>
  <c r="G197" i="7"/>
  <c r="H197" i="7"/>
  <c r="G198" i="7"/>
  <c r="H198" i="7"/>
  <c r="G199" i="7"/>
  <c r="H199" i="7"/>
  <c r="G200" i="7"/>
  <c r="H200" i="7"/>
  <c r="G201" i="7"/>
  <c r="H201" i="7"/>
  <c r="G202" i="7"/>
  <c r="H202" i="7"/>
  <c r="G203" i="7"/>
  <c r="H203" i="7"/>
  <c r="G204" i="7"/>
  <c r="H204" i="7"/>
  <c r="G205" i="7"/>
  <c r="H205" i="7"/>
  <c r="G206" i="7"/>
  <c r="H206" i="7"/>
  <c r="G207" i="7"/>
  <c r="H207" i="7"/>
  <c r="G208" i="7"/>
  <c r="H208" i="7"/>
  <c r="G209" i="7"/>
  <c r="H209" i="7"/>
  <c r="G210" i="7"/>
  <c r="H210" i="7"/>
  <c r="G211" i="7"/>
  <c r="H211" i="7"/>
  <c r="G212" i="7"/>
  <c r="H212" i="7"/>
  <c r="G213" i="7"/>
  <c r="H213" i="7"/>
  <c r="G214" i="7"/>
  <c r="H214" i="7"/>
  <c r="G215" i="7"/>
  <c r="H215" i="7"/>
  <c r="G216" i="7"/>
  <c r="H216" i="7"/>
  <c r="G217" i="7"/>
  <c r="H217" i="7"/>
  <c r="G218" i="7"/>
  <c r="H218" i="7"/>
  <c r="G219" i="7"/>
  <c r="H219" i="7"/>
  <c r="G220" i="7"/>
  <c r="H220" i="7"/>
  <c r="G221" i="7"/>
  <c r="H221" i="7"/>
  <c r="G222" i="7"/>
  <c r="H222" i="7"/>
  <c r="G223" i="7"/>
  <c r="H223" i="7"/>
  <c r="G224" i="7"/>
  <c r="H224" i="7"/>
  <c r="G225" i="7"/>
  <c r="H225" i="7"/>
  <c r="G226" i="7"/>
  <c r="H226" i="7"/>
  <c r="G227" i="7"/>
  <c r="H227" i="7"/>
  <c r="G228" i="7"/>
  <c r="H228" i="7"/>
  <c r="G229" i="7"/>
  <c r="H229" i="7"/>
  <c r="G230" i="7"/>
  <c r="H230" i="7"/>
  <c r="G231" i="7"/>
  <c r="H231" i="7"/>
  <c r="G232" i="7"/>
  <c r="H232" i="7"/>
  <c r="G233" i="7"/>
  <c r="H233" i="7"/>
  <c r="G234" i="7"/>
  <c r="H234" i="7"/>
  <c r="G235" i="7"/>
  <c r="H235" i="7"/>
  <c r="G236" i="7"/>
  <c r="H236" i="7"/>
  <c r="G237" i="7"/>
  <c r="H237" i="7"/>
  <c r="G238" i="7"/>
  <c r="H238" i="7"/>
  <c r="G239" i="7"/>
  <c r="H239" i="7"/>
  <c r="G240" i="7"/>
  <c r="H240" i="7"/>
  <c r="G241" i="7"/>
  <c r="H241" i="7"/>
  <c r="G242" i="7"/>
  <c r="H242" i="7"/>
  <c r="G243" i="7"/>
  <c r="H243" i="7"/>
  <c r="G244" i="7"/>
  <c r="H244" i="7"/>
  <c r="G245" i="7"/>
  <c r="H245" i="7"/>
  <c r="G246" i="7"/>
  <c r="H246" i="7"/>
  <c r="G247" i="7"/>
  <c r="H247" i="7"/>
  <c r="G248" i="7"/>
  <c r="H248" i="7"/>
  <c r="G249" i="7"/>
  <c r="H249" i="7"/>
  <c r="G250" i="7"/>
  <c r="H250" i="7"/>
  <c r="G251" i="7"/>
  <c r="H251" i="7"/>
  <c r="G252" i="7"/>
  <c r="H252" i="7"/>
  <c r="G253" i="7"/>
  <c r="H253" i="7"/>
  <c r="G254" i="7"/>
  <c r="H254" i="7"/>
  <c r="G255" i="7"/>
  <c r="H255" i="7"/>
  <c r="G256" i="7"/>
  <c r="H256" i="7"/>
  <c r="G257" i="7"/>
  <c r="H257" i="7"/>
  <c r="G258" i="7"/>
  <c r="H258" i="7"/>
  <c r="G259" i="7"/>
  <c r="H259" i="7"/>
  <c r="G260" i="7"/>
  <c r="H260" i="7"/>
  <c r="G261" i="7"/>
  <c r="H261" i="7"/>
  <c r="G262" i="7"/>
  <c r="H262" i="7"/>
  <c r="G263" i="7"/>
  <c r="H263" i="7"/>
  <c r="G264" i="7"/>
  <c r="H264" i="7"/>
  <c r="G265" i="7"/>
  <c r="H265" i="7"/>
  <c r="G266" i="7"/>
  <c r="H266" i="7"/>
  <c r="G267" i="7"/>
  <c r="H267" i="7"/>
  <c r="G268" i="7"/>
  <c r="H268" i="7"/>
  <c r="G269" i="7"/>
  <c r="H269" i="7"/>
  <c r="G270" i="7"/>
  <c r="H270" i="7"/>
  <c r="G271" i="7"/>
  <c r="H271" i="7"/>
  <c r="G272" i="7"/>
  <c r="H272" i="7"/>
  <c r="G273" i="7"/>
  <c r="H273" i="7"/>
  <c r="G274" i="7"/>
  <c r="H274" i="7"/>
  <c r="G275" i="7"/>
  <c r="H275" i="7"/>
  <c r="G276" i="7"/>
  <c r="H276" i="7"/>
  <c r="G277" i="7"/>
  <c r="H277" i="7"/>
  <c r="G278" i="7"/>
  <c r="H278" i="7"/>
  <c r="G279" i="7"/>
  <c r="H279" i="7"/>
  <c r="G280" i="7"/>
  <c r="H280" i="7"/>
  <c r="G281" i="7"/>
  <c r="H281" i="7"/>
  <c r="G282" i="7"/>
  <c r="H282" i="7"/>
  <c r="G283" i="7"/>
  <c r="H283" i="7"/>
  <c r="G284" i="7"/>
  <c r="H284" i="7"/>
  <c r="G285" i="7"/>
  <c r="H285" i="7"/>
  <c r="G286" i="7"/>
  <c r="H286" i="7"/>
  <c r="G287" i="7"/>
  <c r="H287" i="7"/>
  <c r="G288" i="7"/>
  <c r="H288" i="7"/>
  <c r="G289" i="7"/>
  <c r="H289" i="7"/>
  <c r="G290" i="7"/>
  <c r="H290" i="7"/>
  <c r="G291" i="7"/>
  <c r="H291" i="7"/>
  <c r="G292" i="7"/>
  <c r="H292" i="7"/>
  <c r="G293" i="7"/>
  <c r="H293" i="7"/>
  <c r="G294" i="7"/>
  <c r="H294" i="7"/>
  <c r="G295" i="7"/>
  <c r="H295" i="7"/>
  <c r="G296" i="7"/>
  <c r="H296" i="7"/>
  <c r="G297" i="7"/>
  <c r="H297" i="7"/>
  <c r="G298" i="7"/>
  <c r="H298" i="7"/>
  <c r="G299" i="7"/>
  <c r="H299" i="7"/>
  <c r="G300" i="7"/>
  <c r="H300" i="7"/>
  <c r="G301" i="7"/>
  <c r="H301" i="7"/>
  <c r="G302" i="7"/>
  <c r="H302" i="7"/>
  <c r="G303" i="7"/>
  <c r="H303" i="7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</calcChain>
</file>

<file path=xl/sharedStrings.xml><?xml version="1.0" encoding="utf-8"?>
<sst xmlns="http://schemas.openxmlformats.org/spreadsheetml/2006/main" count="90" uniqueCount="68">
  <si>
    <t>海外旅行積立プラン</t>
    <rPh sb="0" eb="2">
      <t>カイガイ</t>
    </rPh>
    <rPh sb="2" eb="4">
      <t>リョコウ</t>
    </rPh>
    <rPh sb="4" eb="6">
      <t>ツミタテ</t>
    </rPh>
    <phoneticPr fontId="3"/>
  </si>
  <si>
    <t>年　利</t>
    <rPh sb="0" eb="1">
      <t>ネン</t>
    </rPh>
    <rPh sb="2" eb="3">
      <t>リ</t>
    </rPh>
    <phoneticPr fontId="3"/>
  </si>
  <si>
    <t>頭　金</t>
    <rPh sb="0" eb="1">
      <t>アタマ</t>
    </rPh>
    <rPh sb="2" eb="3">
      <t>キン</t>
    </rPh>
    <phoneticPr fontId="3"/>
  </si>
  <si>
    <t>支払日</t>
    <rPh sb="0" eb="2">
      <t>シハライ</t>
    </rPh>
    <rPh sb="2" eb="3">
      <t>ビ</t>
    </rPh>
    <phoneticPr fontId="3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</si>
  <si>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3"/>
  </si>
  <si>
    <t>受取額一覧</t>
    <rPh sb="0" eb="5">
      <t>ウケトリガクイチラン</t>
    </rPh>
    <phoneticPr fontId="3"/>
  </si>
  <si>
    <t>積立期間</t>
    <rPh sb="0" eb="2">
      <t>ツミタテ</t>
    </rPh>
    <rPh sb="2" eb="4">
      <t>キカン</t>
    </rPh>
    <phoneticPr fontId="3"/>
  </si>
  <si>
    <t>毎月の預入額</t>
    <rPh sb="0" eb="2">
      <t>マイツキ</t>
    </rPh>
    <rPh sb="3" eb="5">
      <t>アズケイレ</t>
    </rPh>
    <rPh sb="5" eb="6">
      <t>ガク</t>
    </rPh>
    <phoneticPr fontId="3"/>
  </si>
  <si>
    <t>海外留学費貸付プラン</t>
    <rPh sb="0" eb="2">
      <t>カイガイ</t>
    </rPh>
    <rPh sb="2" eb="4">
      <t>リュウガク</t>
    </rPh>
    <rPh sb="4" eb="5">
      <t>ヒ</t>
    </rPh>
    <rPh sb="5" eb="7">
      <t>カシツケ</t>
    </rPh>
    <phoneticPr fontId="3"/>
  </si>
  <si>
    <t>支払日</t>
    <rPh sb="0" eb="3">
      <t>シハライビ</t>
    </rPh>
    <phoneticPr fontId="3"/>
  </si>
  <si>
    <t>返済額一覧</t>
    <rPh sb="0" eb="2">
      <t>ヘンサイ</t>
    </rPh>
    <rPh sb="2" eb="5">
      <t>ガクイチラン</t>
    </rPh>
    <phoneticPr fontId="3"/>
  </si>
  <si>
    <t>貸付額</t>
    <rPh sb="0" eb="2">
      <t>カシツケ</t>
    </rPh>
    <rPh sb="2" eb="3">
      <t>ガク</t>
    </rPh>
    <phoneticPr fontId="3"/>
  </si>
  <si>
    <t>返済期間</t>
    <rPh sb="0" eb="2">
      <t>ヘンサイ</t>
    </rPh>
    <rPh sb="2" eb="4">
      <t>キカン</t>
    </rPh>
    <phoneticPr fontId="3"/>
  </si>
  <si>
    <t>海外旅行貸付プラン</t>
    <rPh sb="0" eb="2">
      <t>カイガイ</t>
    </rPh>
    <rPh sb="2" eb="4">
      <t>リョコウ</t>
    </rPh>
    <rPh sb="4" eb="6">
      <t>カシツケ</t>
    </rPh>
    <phoneticPr fontId="3"/>
  </si>
  <si>
    <t>金額別返済回数一覧</t>
    <rPh sb="0" eb="2">
      <t>キンガク</t>
    </rPh>
    <rPh sb="2" eb="3">
      <t>ベツ</t>
    </rPh>
    <rPh sb="3" eb="5">
      <t>ヘンサイ</t>
    </rPh>
    <rPh sb="5" eb="7">
      <t>カイスウ</t>
    </rPh>
    <rPh sb="7" eb="9">
      <t>イチラン</t>
    </rPh>
    <phoneticPr fontId="3"/>
  </si>
  <si>
    <t>毎月の返済額</t>
    <rPh sb="0" eb="2">
      <t>マイツキ</t>
    </rPh>
    <rPh sb="3" eb="5">
      <t>ヘンサイ</t>
    </rPh>
    <rPh sb="5" eb="6">
      <t>ガク</t>
    </rPh>
    <phoneticPr fontId="3"/>
  </si>
  <si>
    <t>支払期間</t>
    <rPh sb="0" eb="2">
      <t>シハライ</t>
    </rPh>
    <rPh sb="2" eb="4">
      <t>キカン</t>
    </rPh>
    <phoneticPr fontId="3"/>
  </si>
  <si>
    <t>金額別利率一覧</t>
    <rPh sb="0" eb="1">
      <t>キン</t>
    </rPh>
    <rPh sb="1" eb="2">
      <t>ガク</t>
    </rPh>
    <rPh sb="2" eb="3">
      <t>ベツ</t>
    </rPh>
    <rPh sb="3" eb="5">
      <t>リリツ</t>
    </rPh>
    <rPh sb="5" eb="7">
      <t>イチラン</t>
    </rPh>
    <phoneticPr fontId="3"/>
  </si>
  <si>
    <t>借入可能金額</t>
    <rPh sb="0" eb="2">
      <t>カリイレ</t>
    </rPh>
    <rPh sb="2" eb="4">
      <t>カノウ</t>
    </rPh>
    <rPh sb="4" eb="6">
      <t>キンガク</t>
    </rPh>
    <phoneticPr fontId="3"/>
  </si>
  <si>
    <t>年利</t>
    <rPh sb="0" eb="2">
      <t>ネンリ</t>
    </rPh>
    <phoneticPr fontId="3"/>
  </si>
  <si>
    <t>返済期間（年）</t>
    <rPh sb="0" eb="2">
      <t>ヘンサイ</t>
    </rPh>
    <rPh sb="2" eb="4">
      <t>キカン</t>
    </rPh>
    <rPh sb="5" eb="6">
      <t>ネン</t>
    </rPh>
    <phoneticPr fontId="3"/>
  </si>
  <si>
    <t>返済金額（月額）</t>
    <rPh sb="0" eb="2">
      <t>ヘンサイ</t>
    </rPh>
    <rPh sb="2" eb="4">
      <t>キンガク</t>
    </rPh>
    <rPh sb="5" eb="7">
      <t>ゲツガク</t>
    </rPh>
    <phoneticPr fontId="3"/>
  </si>
  <si>
    <t>借入金試算</t>
    <rPh sb="0" eb="2">
      <t>カリイレ</t>
    </rPh>
    <rPh sb="2" eb="3">
      <t>キン</t>
    </rPh>
    <rPh sb="3" eb="5">
      <t>シサン</t>
    </rPh>
    <phoneticPr fontId="3"/>
  </si>
  <si>
    <t>(※頭金なし全額借入）</t>
    <rPh sb="2" eb="4">
      <t>アタマキン</t>
    </rPh>
    <rPh sb="6" eb="8">
      <t>ゼンガク</t>
    </rPh>
    <rPh sb="8" eb="10">
      <t>カリイレ</t>
    </rPh>
    <phoneticPr fontId="3"/>
  </si>
  <si>
    <t>返済金額</t>
    <rPh sb="0" eb="2">
      <t>ヘンサイ</t>
    </rPh>
    <rPh sb="2" eb="4">
      <t>キンガク</t>
    </rPh>
    <phoneticPr fontId="3"/>
  </si>
  <si>
    <t>利息</t>
    <rPh sb="0" eb="2">
      <t>リソク</t>
    </rPh>
    <phoneticPr fontId="3"/>
  </si>
  <si>
    <t>元金</t>
    <rPh sb="0" eb="2">
      <t>ガンキン</t>
    </rPh>
    <phoneticPr fontId="3"/>
  </si>
  <si>
    <t>回</t>
    <rPh sb="0" eb="1">
      <t>カイ</t>
    </rPh>
    <phoneticPr fontId="3"/>
  </si>
  <si>
    <t>●購入条件</t>
    <rPh sb="1" eb="3">
      <t>コウニュウ</t>
    </rPh>
    <rPh sb="3" eb="5">
      <t>ジョウケン</t>
    </rPh>
    <phoneticPr fontId="3"/>
  </si>
  <si>
    <t>●返済予定表</t>
    <rPh sb="1" eb="3">
      <t>ヘンサイ</t>
    </rPh>
    <rPh sb="3" eb="5">
      <t>ヨテイ</t>
    </rPh>
    <rPh sb="5" eb="6">
      <t>ヒョウ</t>
    </rPh>
    <phoneticPr fontId="3"/>
  </si>
  <si>
    <t>住宅ローン返済表</t>
    <rPh sb="0" eb="2">
      <t>ジュウタク</t>
    </rPh>
    <rPh sb="5" eb="7">
      <t>ヘンサイ</t>
    </rPh>
    <rPh sb="7" eb="8">
      <t>ヒョウ</t>
    </rPh>
    <phoneticPr fontId="3"/>
  </si>
  <si>
    <t>用意する元金</t>
    <rPh sb="0" eb="2">
      <t>ヨウイ</t>
    </rPh>
    <rPh sb="4" eb="6">
      <t>ガンキン</t>
    </rPh>
    <phoneticPr fontId="3"/>
  </si>
  <si>
    <t>節約できる利息</t>
    <rPh sb="0" eb="2">
      <t>セツヤク</t>
    </rPh>
    <rPh sb="5" eb="7">
      <t>リソク</t>
    </rPh>
    <phoneticPr fontId="3"/>
  </si>
  <si>
    <t>繰上げ終了期</t>
    <rPh sb="0" eb="2">
      <t>クリア</t>
    </rPh>
    <rPh sb="3" eb="5">
      <t>シュウリョウ</t>
    </rPh>
    <rPh sb="5" eb="6">
      <t>キ</t>
    </rPh>
    <phoneticPr fontId="3"/>
  </si>
  <si>
    <t>繰上げ開始期</t>
    <rPh sb="0" eb="2">
      <t>クリア</t>
    </rPh>
    <rPh sb="3" eb="5">
      <t>カイシ</t>
    </rPh>
    <rPh sb="5" eb="6">
      <t>キ</t>
    </rPh>
    <phoneticPr fontId="3"/>
  </si>
  <si>
    <t>返済10年目</t>
    <rPh sb="0" eb="2">
      <t>ヘンサイ</t>
    </rPh>
    <rPh sb="4" eb="6">
      <t>ネンメ</t>
    </rPh>
    <phoneticPr fontId="3"/>
  </si>
  <si>
    <t>返済5年目</t>
    <rPh sb="0" eb="2">
      <t>ヘンサイ</t>
    </rPh>
    <rPh sb="3" eb="5">
      <t>ネンメ</t>
    </rPh>
    <phoneticPr fontId="3"/>
  </si>
  <si>
    <t>返済2年目</t>
    <rPh sb="0" eb="2">
      <t>ヘンサイ</t>
    </rPh>
    <rPh sb="3" eb="5">
      <t>ネンメ</t>
    </rPh>
    <phoneticPr fontId="3"/>
  </si>
  <si>
    <t>案3</t>
    <rPh sb="0" eb="1">
      <t>アン</t>
    </rPh>
    <phoneticPr fontId="3"/>
  </si>
  <si>
    <t>案2</t>
    <rPh sb="0" eb="1">
      <t>アン</t>
    </rPh>
    <phoneticPr fontId="3"/>
  </si>
  <si>
    <t>案1</t>
    <rPh sb="0" eb="1">
      <t>アン</t>
    </rPh>
    <phoneticPr fontId="3"/>
  </si>
  <si>
    <t>繰上げ返済</t>
    <rPh sb="0" eb="2">
      <t>クリア</t>
    </rPh>
    <rPh sb="3" eb="5">
      <t>ヘンサイ</t>
    </rPh>
    <phoneticPr fontId="3"/>
  </si>
  <si>
    <t>繰り上げ返済シミュレーション</t>
    <rPh sb="0" eb="1">
      <t>ク</t>
    </rPh>
    <rPh sb="2" eb="3">
      <t>ア</t>
    </rPh>
    <rPh sb="4" eb="6">
      <t>ヘンサイ</t>
    </rPh>
    <phoneticPr fontId="3"/>
  </si>
  <si>
    <t>年</t>
    <rPh sb="0" eb="1">
      <t>ネン</t>
    </rPh>
    <phoneticPr fontId="3"/>
  </si>
  <si>
    <t>※設備投資は期首一括払いとする</t>
    <rPh sb="1" eb="3">
      <t>セツビ</t>
    </rPh>
    <rPh sb="3" eb="5">
      <t>トウシ</t>
    </rPh>
    <rPh sb="6" eb="8">
      <t>キシュ</t>
    </rPh>
    <rPh sb="8" eb="10">
      <t>イッカツ</t>
    </rPh>
    <rPh sb="10" eb="11">
      <t>バラ</t>
    </rPh>
    <phoneticPr fontId="3"/>
  </si>
  <si>
    <t>正味現在価値</t>
    <rPh sb="0" eb="2">
      <t>ショウミ</t>
    </rPh>
    <rPh sb="2" eb="4">
      <t>ゲンザイ</t>
    </rPh>
    <rPh sb="4" eb="6">
      <t>カチ</t>
    </rPh>
    <phoneticPr fontId="3"/>
  </si>
  <si>
    <t>収入</t>
    <rPh sb="0" eb="2">
      <t>シュウニュウ</t>
    </rPh>
    <phoneticPr fontId="3"/>
  </si>
  <si>
    <t>初期投資額</t>
    <rPh sb="0" eb="2">
      <t>ショキ</t>
    </rPh>
    <rPh sb="2" eb="4">
      <t>トウシ</t>
    </rPh>
    <rPh sb="4" eb="5">
      <t>ガク</t>
    </rPh>
    <phoneticPr fontId="3"/>
  </si>
  <si>
    <t>※3年以内に回収できれば投資</t>
    <rPh sb="2" eb="3">
      <t>ネン</t>
    </rPh>
    <rPh sb="3" eb="5">
      <t>イナイ</t>
    </rPh>
    <rPh sb="6" eb="8">
      <t>カイシュウ</t>
    </rPh>
    <rPh sb="12" eb="14">
      <t>トウシ</t>
    </rPh>
    <phoneticPr fontId="3"/>
  </si>
  <si>
    <t>割引率</t>
    <rPh sb="0" eb="2">
      <t>ワリビキ</t>
    </rPh>
    <rPh sb="2" eb="3">
      <t>リツ</t>
    </rPh>
    <phoneticPr fontId="3"/>
  </si>
  <si>
    <t>投資判断</t>
    <rPh sb="0" eb="2">
      <t>トウシ</t>
    </rPh>
    <rPh sb="2" eb="4">
      <t>ハンダン</t>
    </rPh>
    <phoneticPr fontId="3"/>
  </si>
  <si>
    <t>（千円）</t>
    <rPh sb="1" eb="3">
      <t>センエン</t>
    </rPh>
    <phoneticPr fontId="3"/>
  </si>
  <si>
    <t>設備投資額</t>
    <rPh sb="0" eb="2">
      <t>セツビ</t>
    </rPh>
    <rPh sb="2" eb="4">
      <t>トウシ</t>
    </rPh>
    <rPh sb="4" eb="5">
      <t>ガク</t>
    </rPh>
    <phoneticPr fontId="3"/>
  </si>
  <si>
    <t>内部利益率</t>
    <rPh sb="0" eb="2">
      <t>ナイブ</t>
    </rPh>
    <rPh sb="2" eb="4">
      <t>リエキ</t>
    </rPh>
    <rPh sb="4" eb="5">
      <t>リツ</t>
    </rPh>
    <phoneticPr fontId="3"/>
  </si>
  <si>
    <t>5年目</t>
    <rPh sb="1" eb="3">
      <t>ネンメ</t>
    </rPh>
    <phoneticPr fontId="3"/>
  </si>
  <si>
    <t>4年目</t>
    <rPh sb="1" eb="3">
      <t>ネンメ</t>
    </rPh>
    <phoneticPr fontId="3"/>
  </si>
  <si>
    <t>3年目</t>
    <rPh sb="1" eb="3">
      <t>ネンメ</t>
    </rPh>
    <phoneticPr fontId="3"/>
  </si>
  <si>
    <t>2年目</t>
    <rPh sb="1" eb="3">
      <t>ネンメ</t>
    </rPh>
    <phoneticPr fontId="3"/>
  </si>
  <si>
    <t>1年目</t>
    <rPh sb="1" eb="2">
      <t>ネン</t>
    </rPh>
    <rPh sb="2" eb="3">
      <t>メ</t>
    </rPh>
    <phoneticPr fontId="3"/>
  </si>
  <si>
    <t>収入見込み</t>
    <rPh sb="0" eb="2">
      <t>シュウニュウ</t>
    </rPh>
    <rPh sb="2" eb="4">
      <t>ミコ</t>
    </rPh>
    <phoneticPr fontId="3"/>
  </si>
  <si>
    <t>投資金額（千円）</t>
    <rPh sb="0" eb="2">
      <t>トウシ</t>
    </rPh>
    <rPh sb="2" eb="4">
      <t>キンガク</t>
    </rPh>
    <rPh sb="5" eb="6">
      <t>セン</t>
    </rPh>
    <rPh sb="6" eb="7">
      <t>エン</t>
    </rPh>
    <phoneticPr fontId="3"/>
  </si>
  <si>
    <t>荻窪</t>
    <rPh sb="0" eb="2">
      <t>オギクボ</t>
    </rPh>
    <phoneticPr fontId="3"/>
  </si>
  <si>
    <t>下北沢</t>
    <rPh sb="0" eb="3">
      <t>シモキタザワ</t>
    </rPh>
    <phoneticPr fontId="3"/>
  </si>
  <si>
    <t>吉祥寺</t>
    <rPh sb="0" eb="3">
      <t>キチジョウジ</t>
    </rPh>
    <phoneticPr fontId="3"/>
  </si>
  <si>
    <t>出店候補地</t>
    <rPh sb="0" eb="2">
      <t>シュッテン</t>
    </rPh>
    <rPh sb="2" eb="4">
      <t>コウホ</t>
    </rPh>
    <rPh sb="4" eb="5">
      <t>チ</t>
    </rPh>
    <phoneticPr fontId="3"/>
  </si>
  <si>
    <t>出店計画</t>
    <rPh sb="0" eb="2">
      <t>シュッテン</t>
    </rPh>
    <rPh sb="2" eb="4">
      <t>ケイカク</t>
    </rPh>
    <phoneticPr fontId="3"/>
  </si>
  <si>
    <t>借入金</t>
    <rPh sb="0" eb="2">
      <t>カリイレ</t>
    </rPh>
    <rPh sb="2" eb="3">
      <t>キン</t>
    </rPh>
    <phoneticPr fontId="3"/>
  </si>
  <si>
    <t>借入金額</t>
    <rPh sb="0" eb="2">
      <t>カリイレ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</si>
</sst>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0.0%"/>
    <numFmt numFmtId="177" formatCode="0&quot;カ月&quot;"/>
    <numFmt numFmtId="178" formatCode="0&quot;か月&quot;"/>
    <numFmt numFmtId="179" formatCode="#&quot;年&quot;"/>
    <numFmt numFmtId="180" formatCode="0.000%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177" fontId="4" fillId="2" borderId="3" xfId="1" applyNumberFormat="1" applyFont="1" applyFill="1" applyBorder="1" applyAlignment="1">
      <alignment horizontal="right" vertical="center"/>
    </xf>
    <xf numFmtId="177" fontId="5" fillId="2" borderId="5" xfId="1" applyNumberFormat="1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4" xfId="0" applyFont="1" applyFill="1" applyBorder="1" applyAlignment="1">
      <alignment vertical="center" textRotation="255"/>
    </xf>
    <xf numFmtId="0" fontId="2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76" fontId="2" fillId="0" borderId="1" xfId="2" applyNumberFormat="1" applyFont="1" applyBorder="1" applyAlignment="1">
      <alignment vertical="center"/>
    </xf>
    <xf numFmtId="6" fontId="2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6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38" fontId="1" fillId="0" borderId="1" xfId="3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1" fillId="0" borderId="0" xfId="0" applyFont="1" applyAlignment="1">
      <alignment vertical="center"/>
    </xf>
    <xf numFmtId="0" fontId="2" fillId="6" borderId="1" xfId="0" applyFont="1" applyFill="1" applyBorder="1" applyAlignment="1">
      <alignment vertical="center"/>
    </xf>
    <xf numFmtId="6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1" fillId="0" borderId="0" xfId="2" applyNumberFormat="1" applyAlignment="1">
      <alignment vertical="center"/>
    </xf>
    <xf numFmtId="179" fontId="2" fillId="0" borderId="1" xfId="2" applyNumberFormat="1" applyFont="1" applyBorder="1" applyAlignment="1">
      <alignment vertical="center"/>
    </xf>
    <xf numFmtId="180" fontId="0" fillId="0" borderId="1" xfId="2" applyNumberFormat="1" applyFon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2" fillId="0" borderId="1" xfId="2" applyNumberFormat="1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78" fontId="2" fillId="2" borderId="4" xfId="1" applyNumberFormat="1" applyFont="1" applyFill="1" applyBorder="1" applyAlignment="1">
      <alignment horizontal="center" vertical="center"/>
    </xf>
    <xf numFmtId="178" fontId="2" fillId="2" borderId="7" xfId="1" applyNumberFormat="1" applyFont="1" applyFill="1" applyBorder="1" applyAlignment="1">
      <alignment horizontal="center" vertical="center"/>
    </xf>
    <xf numFmtId="6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6" fontId="2" fillId="2" borderId="4" xfId="1" applyFont="1" applyFill="1" applyBorder="1" applyAlignment="1">
      <alignment horizontal="center" vertical="center"/>
    </xf>
    <xf numFmtId="6" fontId="2" fillId="2" borderId="7" xfId="1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6" fontId="2" fillId="2" borderId="8" xfId="1" applyFont="1" applyFill="1" applyBorder="1" applyAlignment="1">
      <alignment horizontal="center" vertical="center"/>
    </xf>
    <xf numFmtId="6" fontId="2" fillId="2" borderId="9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6" fontId="2" fillId="2" borderId="1" xfId="1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textRotation="255"/>
    </xf>
    <xf numFmtId="0" fontId="2" fillId="4" borderId="7" xfId="0" applyFont="1" applyFill="1" applyBorder="1" applyAlignment="1">
      <alignment horizontal="center" vertical="center" textRotation="255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</cellXfs>
  <cellStyles count="4">
    <cellStyle name="パーセント" xfId="2" builtinId="5"/>
    <cellStyle name="桁区切り" xfId="3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zoomScaleNormal="100" workbookViewId="0"/>
  </sheetViews>
  <sheetFormatPr defaultRowHeight="13.5" x14ac:dyDescent="0.15"/>
  <cols>
    <col min="1" max="1" width="1.875" style="11" customWidth="1"/>
    <col min="2" max="2" width="9.625" style="11" customWidth="1"/>
    <col min="3" max="3" width="9.375" style="11" customWidth="1"/>
    <col min="4" max="7" width="11.25" style="11" customWidth="1"/>
    <col min="8" max="16384" width="9" style="11"/>
  </cols>
  <sheetData>
    <row r="1" spans="2:7" x14ac:dyDescent="0.15">
      <c r="B1" s="10" t="s">
        <v>0</v>
      </c>
    </row>
    <row r="2" spans="2:7" x14ac:dyDescent="0.15">
      <c r="B2" s="42" t="s">
        <v>1</v>
      </c>
      <c r="C2" s="42"/>
      <c r="D2" s="12">
        <v>1.4999999999999999E-2</v>
      </c>
    </row>
    <row r="3" spans="2:7" x14ac:dyDescent="0.15">
      <c r="B3" s="42" t="s">
        <v>2</v>
      </c>
      <c r="C3" s="42"/>
      <c r="D3" s="13">
        <v>-5000</v>
      </c>
    </row>
    <row r="4" spans="2:7" x14ac:dyDescent="0.15">
      <c r="B4" s="42" t="s">
        <v>3</v>
      </c>
      <c r="C4" s="42"/>
      <c r="D4" s="14">
        <v>0</v>
      </c>
      <c r="E4" s="11" t="s">
        <v>4</v>
      </c>
    </row>
    <row r="5" spans="2:7" x14ac:dyDescent="0.15">
      <c r="C5" s="15"/>
    </row>
    <row r="6" spans="2:7" x14ac:dyDescent="0.15">
      <c r="B6" s="10" t="s">
        <v>5</v>
      </c>
    </row>
    <row r="7" spans="2:7" x14ac:dyDescent="0.15">
      <c r="C7" s="15"/>
    </row>
    <row r="8" spans="2:7" x14ac:dyDescent="0.15">
      <c r="B8" s="16"/>
      <c r="C8" s="1" t="s">
        <v>6</v>
      </c>
      <c r="D8" s="39">
        <v>6</v>
      </c>
      <c r="E8" s="39">
        <v>12</v>
      </c>
      <c r="F8" s="39">
        <v>18</v>
      </c>
      <c r="G8" s="39">
        <v>24</v>
      </c>
    </row>
    <row r="9" spans="2:7" x14ac:dyDescent="0.15">
      <c r="B9" s="2" t="s">
        <v>7</v>
      </c>
      <c r="C9" s="17"/>
      <c r="D9" s="40"/>
      <c r="E9" s="40"/>
      <c r="F9" s="40"/>
      <c r="G9" s="40"/>
    </row>
    <row r="10" spans="2:7" x14ac:dyDescent="0.15">
      <c r="B10" s="41">
        <v>-5000</v>
      </c>
      <c r="C10" s="41"/>
      <c r="D10" s="18">
        <f>FV($D$2/12,D$8,$B10,$D$3,$D$4)</f>
        <v>35131.523779553434</v>
      </c>
      <c r="E10" s="18">
        <f t="shared" ref="E10:G10" si="0">FV($D$2/12,E$8,$B10,$D$3,$D$4)</f>
        <v>65489.741373157187</v>
      </c>
      <c r="F10" s="18">
        <f t="shared" si="0"/>
        <v>96076.358306419352</v>
      </c>
      <c r="G10" s="18">
        <f t="shared" si="0"/>
        <v>126893.09293642447</v>
      </c>
    </row>
    <row r="11" spans="2:7" x14ac:dyDescent="0.15">
      <c r="B11" s="41">
        <v>-8000</v>
      </c>
      <c r="C11" s="41"/>
      <c r="D11" s="18">
        <f t="shared" ref="D11:G12" si="1">FV($D$2/12,D$8,$B11,$D$3,$D$4)</f>
        <v>53187.867617488075</v>
      </c>
      <c r="E11" s="18">
        <f t="shared" si="1"/>
        <v>101738.27552935625</v>
      </c>
      <c r="F11" s="18">
        <f t="shared" si="1"/>
        <v>150653.95129903019</v>
      </c>
      <c r="G11" s="18">
        <f t="shared" si="1"/>
        <v>199937.64301068633</v>
      </c>
    </row>
    <row r="12" spans="2:7" x14ac:dyDescent="0.15">
      <c r="B12" s="41">
        <v>-10000</v>
      </c>
      <c r="C12" s="41"/>
      <c r="D12" s="18">
        <f t="shared" si="1"/>
        <v>65225.430176111164</v>
      </c>
      <c r="E12" s="18">
        <f t="shared" si="1"/>
        <v>125903.96496682228</v>
      </c>
      <c r="F12" s="18">
        <f t="shared" si="1"/>
        <v>187039.01329410408</v>
      </c>
      <c r="G12" s="18">
        <f t="shared" si="1"/>
        <v>248634.00972686088</v>
      </c>
    </row>
  </sheetData>
  <mergeCells count="10">
    <mergeCell ref="G8:G9"/>
    <mergeCell ref="B10:C10"/>
    <mergeCell ref="B11:C11"/>
    <mergeCell ref="B12:C12"/>
    <mergeCell ref="B2:C2"/>
    <mergeCell ref="B3:C3"/>
    <mergeCell ref="B4:C4"/>
    <mergeCell ref="D8:D9"/>
    <mergeCell ref="E8:E9"/>
    <mergeCell ref="F8:F9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3.5" x14ac:dyDescent="0.15"/>
  <cols>
    <col min="1" max="1" width="15.25" style="20" bestFit="1" customWidth="1"/>
    <col min="2" max="4" width="10.25" style="20" bestFit="1" customWidth="1"/>
    <col min="5" max="16384" width="9" style="20"/>
  </cols>
  <sheetData>
    <row r="1" spans="1:4" x14ac:dyDescent="0.15">
      <c r="A1" s="19" t="s">
        <v>22</v>
      </c>
    </row>
    <row r="3" spans="1:4" x14ac:dyDescent="0.15">
      <c r="A3" s="38" t="s">
        <v>21</v>
      </c>
      <c r="B3" s="24">
        <v>30000</v>
      </c>
      <c r="C3" s="24">
        <v>50000</v>
      </c>
      <c r="D3" s="24">
        <v>80000</v>
      </c>
    </row>
    <row r="4" spans="1:4" x14ac:dyDescent="0.15">
      <c r="A4" s="38" t="s">
        <v>20</v>
      </c>
      <c r="B4" s="22">
        <v>12</v>
      </c>
      <c r="C4" s="22">
        <v>7</v>
      </c>
      <c r="D4" s="22">
        <v>5</v>
      </c>
    </row>
    <row r="5" spans="1:4" x14ac:dyDescent="0.15">
      <c r="A5" s="38" t="s">
        <v>19</v>
      </c>
      <c r="B5" s="43">
        <v>2.5000000000000001E-2</v>
      </c>
      <c r="C5" s="43"/>
      <c r="D5" s="43"/>
    </row>
    <row r="6" spans="1:4" x14ac:dyDescent="0.15">
      <c r="A6" s="38" t="s">
        <v>18</v>
      </c>
      <c r="B6" s="28">
        <f>PV($B$5/12,B4*12,-B3,0,0)</f>
        <v>3728888.0435835542</v>
      </c>
      <c r="C6" s="28">
        <f t="shared" ref="C6:D6" si="0">PV($B$5/12,C4*12,-C3,0,0)</f>
        <v>3849363.6361469175</v>
      </c>
      <c r="D6" s="28">
        <f t="shared" si="0"/>
        <v>4507712.2886424456</v>
      </c>
    </row>
  </sheetData>
  <mergeCells count="1">
    <mergeCell ref="B5:D5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 x14ac:dyDescent="0.15"/>
  <cols>
    <col min="1" max="1" width="1.875" style="11" customWidth="1"/>
    <col min="2" max="3" width="9" style="11"/>
    <col min="4" max="7" width="11.25" style="11" customWidth="1"/>
    <col min="8" max="16384" width="9" style="11"/>
  </cols>
  <sheetData>
    <row r="1" spans="2:7" x14ac:dyDescent="0.15">
      <c r="B1" s="10" t="s">
        <v>8</v>
      </c>
    </row>
    <row r="2" spans="2:7" x14ac:dyDescent="0.15">
      <c r="B2" s="42" t="s">
        <v>1</v>
      </c>
      <c r="C2" s="42"/>
      <c r="D2" s="12">
        <v>7.4999999999999997E-2</v>
      </c>
    </row>
    <row r="3" spans="2:7" x14ac:dyDescent="0.15">
      <c r="B3" s="42" t="s">
        <v>9</v>
      </c>
      <c r="C3" s="42"/>
      <c r="D3" s="37">
        <v>0</v>
      </c>
      <c r="E3" s="11" t="s">
        <v>4</v>
      </c>
    </row>
    <row r="5" spans="2:7" x14ac:dyDescent="0.15">
      <c r="B5" s="10" t="s">
        <v>10</v>
      </c>
    </row>
    <row r="7" spans="2:7" x14ac:dyDescent="0.15">
      <c r="B7" s="16"/>
      <c r="C7" s="3" t="s">
        <v>11</v>
      </c>
      <c r="D7" s="44">
        <v>150000</v>
      </c>
      <c r="E7" s="44">
        <v>300000</v>
      </c>
      <c r="F7" s="44">
        <v>500000</v>
      </c>
      <c r="G7" s="44">
        <v>750000</v>
      </c>
    </row>
    <row r="8" spans="2:7" x14ac:dyDescent="0.15">
      <c r="B8" s="4" t="s">
        <v>12</v>
      </c>
      <c r="C8" s="17"/>
      <c r="D8" s="45"/>
      <c r="E8" s="45"/>
      <c r="F8" s="45"/>
      <c r="G8" s="45"/>
    </row>
    <row r="9" spans="2:7" x14ac:dyDescent="0.15">
      <c r="B9" s="46">
        <v>6</v>
      </c>
      <c r="C9" s="46"/>
      <c r="D9" s="18">
        <f>PMT($D$2/12,$B9,D$7,0,$D$3)</f>
        <v>-25549.714375275002</v>
      </c>
      <c r="E9" s="18">
        <f t="shared" ref="E9:G9" si="0">PMT($D$2/12,$B9,E$7,0,$D$3)</f>
        <v>-51099.428750550003</v>
      </c>
      <c r="F9" s="18">
        <f t="shared" si="0"/>
        <v>-85165.714584250003</v>
      </c>
      <c r="G9" s="18">
        <f t="shared" si="0"/>
        <v>-127748.57187637502</v>
      </c>
    </row>
    <row r="10" spans="2:7" x14ac:dyDescent="0.15">
      <c r="B10" s="46">
        <v>12</v>
      </c>
      <c r="C10" s="46"/>
      <c r="D10" s="18">
        <f t="shared" ref="D10:G12" si="1">PMT($D$2/12,$B10,D$7,0,$D$3)</f>
        <v>-13013.612532811083</v>
      </c>
      <c r="E10" s="18">
        <f t="shared" si="1"/>
        <v>-26027.225065622166</v>
      </c>
      <c r="F10" s="18">
        <f t="shared" si="1"/>
        <v>-43378.70844270361</v>
      </c>
      <c r="G10" s="18">
        <f t="shared" si="1"/>
        <v>-65068.062664055411</v>
      </c>
    </row>
    <row r="11" spans="2:7" x14ac:dyDescent="0.15">
      <c r="B11" s="46">
        <v>18</v>
      </c>
      <c r="C11" s="46"/>
      <c r="D11" s="18">
        <f t="shared" si="1"/>
        <v>-8836.8578321495079</v>
      </c>
      <c r="E11" s="18">
        <f t="shared" si="1"/>
        <v>-17673.715664299016</v>
      </c>
      <c r="F11" s="18">
        <f t="shared" si="1"/>
        <v>-29456.192773831692</v>
      </c>
      <c r="G11" s="18">
        <f t="shared" si="1"/>
        <v>-44184.289160747539</v>
      </c>
    </row>
    <row r="12" spans="2:7" x14ac:dyDescent="0.15">
      <c r="B12" s="46">
        <v>24</v>
      </c>
      <c r="C12" s="46"/>
      <c r="D12" s="18">
        <f t="shared" si="1"/>
        <v>-6749.9388977436811</v>
      </c>
      <c r="E12" s="18">
        <f t="shared" si="1"/>
        <v>-13499.877795487362</v>
      </c>
      <c r="F12" s="18">
        <f t="shared" si="1"/>
        <v>-22499.796325812269</v>
      </c>
      <c r="G12" s="18">
        <f t="shared" si="1"/>
        <v>-33749.6944887184</v>
      </c>
    </row>
  </sheetData>
  <mergeCells count="10">
    <mergeCell ref="B10:C10"/>
    <mergeCell ref="B11:C11"/>
    <mergeCell ref="B12:C12"/>
    <mergeCell ref="B2:C2"/>
    <mergeCell ref="B3:C3"/>
    <mergeCell ref="D7:D8"/>
    <mergeCell ref="E7:E8"/>
    <mergeCell ref="F7:F8"/>
    <mergeCell ref="G7:G8"/>
    <mergeCell ref="B9:C9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"/>
  <sheetViews>
    <sheetView workbookViewId="0"/>
  </sheetViews>
  <sheetFormatPr defaultRowHeight="13.5" x14ac:dyDescent="0.15"/>
  <cols>
    <col min="1" max="1" width="4.125" style="20" customWidth="1"/>
    <col min="2" max="4" width="9" style="20"/>
    <col min="5" max="5" width="2.875" style="20" customWidth="1"/>
    <col min="6" max="6" width="14.375" style="20" bestFit="1" customWidth="1"/>
    <col min="7" max="7" width="10.25" style="20" bestFit="1" customWidth="1"/>
    <col min="8" max="16384" width="9" style="20"/>
  </cols>
  <sheetData>
    <row r="1" spans="1:8" x14ac:dyDescent="0.15">
      <c r="A1" s="19" t="s">
        <v>30</v>
      </c>
    </row>
    <row r="2" spans="1:8" x14ac:dyDescent="0.15">
      <c r="A2" s="19" t="s">
        <v>29</v>
      </c>
      <c r="F2" s="19" t="s">
        <v>28</v>
      </c>
    </row>
    <row r="3" spans="1:8" x14ac:dyDescent="0.15">
      <c r="A3" s="5" t="s">
        <v>27</v>
      </c>
      <c r="B3" s="5" t="s">
        <v>26</v>
      </c>
      <c r="C3" s="5" t="s">
        <v>25</v>
      </c>
      <c r="D3" s="5" t="s">
        <v>24</v>
      </c>
      <c r="F3" s="21" t="s">
        <v>67</v>
      </c>
      <c r="G3" s="24">
        <v>28900000</v>
      </c>
      <c r="H3" s="20" t="s">
        <v>23</v>
      </c>
    </row>
    <row r="4" spans="1:8" x14ac:dyDescent="0.15">
      <c r="A4" s="22">
        <v>1</v>
      </c>
      <c r="B4" s="28">
        <f>-PPMT($G$4/12,$A4,$G$5*12,$G$3,0,0)</f>
        <v>73033.705213017834</v>
      </c>
      <c r="C4" s="28">
        <f>-IPMT($G$4/12,$A4,$G$5*12,$G$3,0,0)</f>
        <v>51297.5</v>
      </c>
      <c r="D4" s="28">
        <f t="shared" ref="D4:D67" si="0">B4+C4</f>
        <v>124331.20521301783</v>
      </c>
      <c r="F4" s="21" t="s">
        <v>19</v>
      </c>
      <c r="G4" s="32">
        <v>2.1299999999999999E-2</v>
      </c>
    </row>
    <row r="5" spans="1:8" x14ac:dyDescent="0.15">
      <c r="A5" s="22">
        <v>2</v>
      </c>
      <c r="B5" s="28">
        <f t="shared" ref="B5:B68" si="1">-PPMT($G$4/12,$A5,$G$5*12,$G$3,0,0)</f>
        <v>73163.340039770963</v>
      </c>
      <c r="C5" s="28">
        <f t="shared" ref="C5:C68" si="2">-IPMT($G$4/12,$A5,$G$5*12,$G$3,0,0)</f>
        <v>51167.865173246886</v>
      </c>
      <c r="D5" s="28">
        <f t="shared" si="0"/>
        <v>124331.20521301785</v>
      </c>
      <c r="F5" s="21" t="s">
        <v>20</v>
      </c>
      <c r="G5" s="22">
        <v>25</v>
      </c>
    </row>
    <row r="6" spans="1:8" x14ac:dyDescent="0.15">
      <c r="A6" s="22">
        <v>3</v>
      </c>
      <c r="B6" s="28">
        <f t="shared" si="1"/>
        <v>73293.204968341553</v>
      </c>
      <c r="C6" s="28">
        <f t="shared" si="2"/>
        <v>51038.000244676296</v>
      </c>
      <c r="D6" s="28">
        <f t="shared" si="0"/>
        <v>124331.20521301785</v>
      </c>
    </row>
    <row r="7" spans="1:8" x14ac:dyDescent="0.15">
      <c r="A7" s="22">
        <v>4</v>
      </c>
      <c r="B7" s="28">
        <f t="shared" si="1"/>
        <v>73423.30040716035</v>
      </c>
      <c r="C7" s="28">
        <f t="shared" si="2"/>
        <v>50907.904805857484</v>
      </c>
      <c r="D7" s="28">
        <f t="shared" si="0"/>
        <v>124331.20521301783</v>
      </c>
    </row>
    <row r="8" spans="1:8" x14ac:dyDescent="0.15">
      <c r="A8" s="22">
        <v>5</v>
      </c>
      <c r="B8" s="28">
        <f t="shared" si="1"/>
        <v>73553.626765383073</v>
      </c>
      <c r="C8" s="28">
        <f t="shared" si="2"/>
        <v>50777.578447634776</v>
      </c>
      <c r="D8" s="28">
        <f t="shared" si="0"/>
        <v>124331.20521301785</v>
      </c>
    </row>
    <row r="9" spans="1:8" x14ac:dyDescent="0.15">
      <c r="A9" s="22">
        <v>6</v>
      </c>
      <c r="B9" s="28">
        <f t="shared" si="1"/>
        <v>73684.184452891612</v>
      </c>
      <c r="C9" s="28">
        <f t="shared" si="2"/>
        <v>50647.020760126215</v>
      </c>
      <c r="D9" s="28">
        <f t="shared" si="0"/>
        <v>124331.20521301782</v>
      </c>
    </row>
    <row r="10" spans="1:8" x14ac:dyDescent="0.15">
      <c r="A10" s="22">
        <v>7</v>
      </c>
      <c r="B10" s="28">
        <f t="shared" si="1"/>
        <v>73814.973880295511</v>
      </c>
      <c r="C10" s="28">
        <f t="shared" si="2"/>
        <v>50516.231332722346</v>
      </c>
      <c r="D10" s="28">
        <f t="shared" si="0"/>
        <v>124331.20521301785</v>
      </c>
    </row>
    <row r="11" spans="1:8" x14ac:dyDescent="0.15">
      <c r="A11" s="22">
        <v>8</v>
      </c>
      <c r="B11" s="28">
        <f t="shared" si="1"/>
        <v>73945.99545893303</v>
      </c>
      <c r="C11" s="28">
        <f t="shared" si="2"/>
        <v>50385.209754084819</v>
      </c>
      <c r="D11" s="28">
        <f t="shared" si="0"/>
        <v>124331.20521301785</v>
      </c>
    </row>
    <row r="12" spans="1:8" x14ac:dyDescent="0.15">
      <c r="A12" s="22">
        <v>9</v>
      </c>
      <c r="B12" s="28">
        <f t="shared" si="1"/>
        <v>74077.24960087263</v>
      </c>
      <c r="C12" s="28">
        <f t="shared" si="2"/>
        <v>50253.955612145211</v>
      </c>
      <c r="D12" s="28">
        <f t="shared" si="0"/>
        <v>124331.20521301785</v>
      </c>
    </row>
    <row r="13" spans="1:8" x14ac:dyDescent="0.15">
      <c r="A13" s="22">
        <v>10</v>
      </c>
      <c r="B13" s="28">
        <f t="shared" si="1"/>
        <v>74208.736718914195</v>
      </c>
      <c r="C13" s="28">
        <f t="shared" si="2"/>
        <v>50122.468494103661</v>
      </c>
      <c r="D13" s="28">
        <f t="shared" si="0"/>
        <v>124331.20521301785</v>
      </c>
    </row>
    <row r="14" spans="1:8" x14ac:dyDescent="0.15">
      <c r="A14" s="22">
        <v>11</v>
      </c>
      <c r="B14" s="28">
        <f t="shared" si="1"/>
        <v>74340.457226590253</v>
      </c>
      <c r="C14" s="28">
        <f t="shared" si="2"/>
        <v>49990.747986427588</v>
      </c>
      <c r="D14" s="28">
        <f t="shared" si="0"/>
        <v>124331.20521301785</v>
      </c>
    </row>
    <row r="15" spans="1:8" x14ac:dyDescent="0.15">
      <c r="A15" s="22">
        <v>12</v>
      </c>
      <c r="B15" s="28">
        <f t="shared" si="1"/>
        <v>74472.411538167449</v>
      </c>
      <c r="C15" s="28">
        <f t="shared" si="2"/>
        <v>49858.793674850393</v>
      </c>
      <c r="D15" s="28">
        <f t="shared" si="0"/>
        <v>124331.20521301785</v>
      </c>
    </row>
    <row r="16" spans="1:8" x14ac:dyDescent="0.15">
      <c r="A16" s="22">
        <v>13</v>
      </c>
      <c r="B16" s="28">
        <f t="shared" si="1"/>
        <v>74604.600068647691</v>
      </c>
      <c r="C16" s="28">
        <f t="shared" si="2"/>
        <v>49726.605144370144</v>
      </c>
      <c r="D16" s="28">
        <f t="shared" si="0"/>
        <v>124331.20521301783</v>
      </c>
    </row>
    <row r="17" spans="1:4" x14ac:dyDescent="0.15">
      <c r="A17" s="22">
        <v>14</v>
      </c>
      <c r="B17" s="28">
        <f t="shared" si="1"/>
        <v>74737.023233769549</v>
      </c>
      <c r="C17" s="28">
        <f t="shared" si="2"/>
        <v>49594.181979248293</v>
      </c>
      <c r="D17" s="28">
        <f t="shared" si="0"/>
        <v>124331.20521301785</v>
      </c>
    </row>
    <row r="18" spans="1:4" x14ac:dyDescent="0.15">
      <c r="A18" s="22">
        <v>15</v>
      </c>
      <c r="B18" s="28">
        <f t="shared" si="1"/>
        <v>74869.681450009477</v>
      </c>
      <c r="C18" s="28">
        <f t="shared" si="2"/>
        <v>49461.523763008357</v>
      </c>
      <c r="D18" s="28">
        <f t="shared" si="0"/>
        <v>124331.20521301783</v>
      </c>
    </row>
    <row r="19" spans="1:4" x14ac:dyDescent="0.15">
      <c r="A19" s="22">
        <v>16</v>
      </c>
      <c r="B19" s="28">
        <f t="shared" si="1"/>
        <v>75002.575134583254</v>
      </c>
      <c r="C19" s="28">
        <f t="shared" si="2"/>
        <v>49328.63007843458</v>
      </c>
      <c r="D19" s="28">
        <f t="shared" si="0"/>
        <v>124331.20521301783</v>
      </c>
    </row>
    <row r="20" spans="1:4" x14ac:dyDescent="0.15">
      <c r="A20" s="22">
        <v>17</v>
      </c>
      <c r="B20" s="28">
        <f t="shared" si="1"/>
        <v>75135.704705447148</v>
      </c>
      <c r="C20" s="28">
        <f t="shared" si="2"/>
        <v>49195.500507570694</v>
      </c>
      <c r="D20" s="28">
        <f t="shared" si="0"/>
        <v>124331.20521301785</v>
      </c>
    </row>
    <row r="21" spans="1:4" x14ac:dyDescent="0.15">
      <c r="A21" s="22">
        <v>18</v>
      </c>
      <c r="B21" s="28">
        <f t="shared" si="1"/>
        <v>75269.070581299296</v>
      </c>
      <c r="C21" s="28">
        <f t="shared" si="2"/>
        <v>49062.134631718531</v>
      </c>
      <c r="D21" s="28">
        <f t="shared" si="0"/>
        <v>124331.20521301782</v>
      </c>
    </row>
    <row r="22" spans="1:4" x14ac:dyDescent="0.15">
      <c r="A22" s="22">
        <v>19</v>
      </c>
      <c r="B22" s="28">
        <f t="shared" si="1"/>
        <v>75402.673181581107</v>
      </c>
      <c r="C22" s="28">
        <f t="shared" si="2"/>
        <v>48928.532031436727</v>
      </c>
      <c r="D22" s="28">
        <f t="shared" si="0"/>
        <v>124331.20521301783</v>
      </c>
    </row>
    <row r="23" spans="1:4" x14ac:dyDescent="0.15">
      <c r="A23" s="22">
        <v>20</v>
      </c>
      <c r="B23" s="28">
        <f t="shared" si="1"/>
        <v>75536.512926478434</v>
      </c>
      <c r="C23" s="28">
        <f t="shared" si="2"/>
        <v>48794.692286539423</v>
      </c>
      <c r="D23" s="28">
        <f t="shared" si="0"/>
        <v>124331.20521301785</v>
      </c>
    </row>
    <row r="24" spans="1:4" x14ac:dyDescent="0.15">
      <c r="A24" s="22">
        <v>21</v>
      </c>
      <c r="B24" s="28">
        <f t="shared" si="1"/>
        <v>75670.590236922915</v>
      </c>
      <c r="C24" s="28">
        <f t="shared" si="2"/>
        <v>48660.614976094927</v>
      </c>
      <c r="D24" s="28">
        <f t="shared" si="0"/>
        <v>124331.20521301785</v>
      </c>
    </row>
    <row r="25" spans="1:4" x14ac:dyDescent="0.15">
      <c r="A25" s="22">
        <v>22</v>
      </c>
      <c r="B25" s="28">
        <f t="shared" si="1"/>
        <v>75804.905534593461</v>
      </c>
      <c r="C25" s="28">
        <f t="shared" si="2"/>
        <v>48526.299678424381</v>
      </c>
      <c r="D25" s="28">
        <f t="shared" si="0"/>
        <v>124331.20521301785</v>
      </c>
    </row>
    <row r="26" spans="1:4" x14ac:dyDescent="0.15">
      <c r="A26" s="22">
        <v>23</v>
      </c>
      <c r="B26" s="28">
        <f t="shared" si="1"/>
        <v>75939.459241917357</v>
      </c>
      <c r="C26" s="28">
        <f t="shared" si="2"/>
        <v>48391.745971100485</v>
      </c>
      <c r="D26" s="28">
        <f t="shared" si="0"/>
        <v>124331.20521301785</v>
      </c>
    </row>
    <row r="27" spans="1:4" x14ac:dyDescent="0.15">
      <c r="A27" s="22">
        <v>24</v>
      </c>
      <c r="B27" s="28">
        <f t="shared" si="1"/>
        <v>76074.251782071777</v>
      </c>
      <c r="C27" s="28">
        <f t="shared" si="2"/>
        <v>48256.953430946072</v>
      </c>
      <c r="D27" s="28">
        <f t="shared" si="0"/>
        <v>124331.20521301785</v>
      </c>
    </row>
    <row r="28" spans="1:4" x14ac:dyDescent="0.15">
      <c r="A28" s="22">
        <v>25</v>
      </c>
      <c r="B28" s="28">
        <f t="shared" si="1"/>
        <v>76209.283578984934</v>
      </c>
      <c r="C28" s="28">
        <f t="shared" si="2"/>
        <v>48121.921634032893</v>
      </c>
      <c r="D28" s="28">
        <f t="shared" si="0"/>
        <v>124331.20521301782</v>
      </c>
    </row>
    <row r="29" spans="1:4" x14ac:dyDescent="0.15">
      <c r="A29" s="22">
        <v>26</v>
      </c>
      <c r="B29" s="28">
        <f t="shared" si="1"/>
        <v>76344.555057337639</v>
      </c>
      <c r="C29" s="28">
        <f t="shared" si="2"/>
        <v>47986.650155680203</v>
      </c>
      <c r="D29" s="28">
        <f t="shared" si="0"/>
        <v>124331.20521301785</v>
      </c>
    </row>
    <row r="30" spans="1:4" x14ac:dyDescent="0.15">
      <c r="A30" s="22">
        <v>27</v>
      </c>
      <c r="B30" s="28">
        <f t="shared" si="1"/>
        <v>76480.066642564416</v>
      </c>
      <c r="C30" s="28">
        <f t="shared" si="2"/>
        <v>47851.138570453433</v>
      </c>
      <c r="D30" s="28">
        <f t="shared" si="0"/>
        <v>124331.20521301785</v>
      </c>
    </row>
    <row r="31" spans="1:4" x14ac:dyDescent="0.15">
      <c r="A31" s="22">
        <v>28</v>
      </c>
      <c r="B31" s="28">
        <f t="shared" si="1"/>
        <v>76615.818760854963</v>
      </c>
      <c r="C31" s="28">
        <f t="shared" si="2"/>
        <v>47715.386452162878</v>
      </c>
      <c r="D31" s="28">
        <f t="shared" si="0"/>
        <v>124331.20521301785</v>
      </c>
    </row>
    <row r="32" spans="1:4" x14ac:dyDescent="0.15">
      <c r="A32" s="22">
        <v>29</v>
      </c>
      <c r="B32" s="28">
        <f t="shared" si="1"/>
        <v>76751.811839155474</v>
      </c>
      <c r="C32" s="28">
        <f t="shared" si="2"/>
        <v>47579.393373862353</v>
      </c>
      <c r="D32" s="28">
        <f t="shared" si="0"/>
        <v>124331.20521301782</v>
      </c>
    </row>
    <row r="33" spans="1:4" x14ac:dyDescent="0.15">
      <c r="A33" s="22">
        <v>30</v>
      </c>
      <c r="B33" s="28">
        <f t="shared" si="1"/>
        <v>76888.046305169992</v>
      </c>
      <c r="C33" s="28">
        <f t="shared" si="2"/>
        <v>47443.158907847857</v>
      </c>
      <c r="D33" s="28">
        <f t="shared" si="0"/>
        <v>124331.20521301785</v>
      </c>
    </row>
    <row r="34" spans="1:4" x14ac:dyDescent="0.15">
      <c r="A34" s="22">
        <v>31</v>
      </c>
      <c r="B34" s="28">
        <f t="shared" si="1"/>
        <v>77024.522587361673</v>
      </c>
      <c r="C34" s="28">
        <f t="shared" si="2"/>
        <v>47306.682625656176</v>
      </c>
      <c r="D34" s="28">
        <f t="shared" si="0"/>
        <v>124331.20521301785</v>
      </c>
    </row>
    <row r="35" spans="1:4" x14ac:dyDescent="0.15">
      <c r="A35" s="22">
        <v>32</v>
      </c>
      <c r="B35" s="28">
        <f t="shared" si="1"/>
        <v>77161.241114954231</v>
      </c>
      <c r="C35" s="28">
        <f t="shared" si="2"/>
        <v>47169.96409806361</v>
      </c>
      <c r="D35" s="28">
        <f t="shared" si="0"/>
        <v>124331.20521301785</v>
      </c>
    </row>
    <row r="36" spans="1:4" x14ac:dyDescent="0.15">
      <c r="A36" s="22">
        <v>33</v>
      </c>
      <c r="B36" s="28">
        <f t="shared" si="1"/>
        <v>77298.202317933261</v>
      </c>
      <c r="C36" s="28">
        <f t="shared" si="2"/>
        <v>47033.002895084566</v>
      </c>
      <c r="D36" s="28">
        <f t="shared" si="0"/>
        <v>124331.20521301782</v>
      </c>
    </row>
    <row r="37" spans="1:4" x14ac:dyDescent="0.15">
      <c r="A37" s="22">
        <v>34</v>
      </c>
      <c r="B37" s="28">
        <f t="shared" si="1"/>
        <v>77435.406627047603</v>
      </c>
      <c r="C37" s="28">
        <f t="shared" si="2"/>
        <v>46895.798585970231</v>
      </c>
      <c r="D37" s="28">
        <f t="shared" si="0"/>
        <v>124331.20521301783</v>
      </c>
    </row>
    <row r="38" spans="1:4" x14ac:dyDescent="0.15">
      <c r="A38" s="22">
        <v>35</v>
      </c>
      <c r="B38" s="28">
        <f t="shared" si="1"/>
        <v>77572.854473810628</v>
      </c>
      <c r="C38" s="28">
        <f t="shared" si="2"/>
        <v>46758.350739207221</v>
      </c>
      <c r="D38" s="28">
        <f t="shared" si="0"/>
        <v>124331.20521301785</v>
      </c>
    </row>
    <row r="39" spans="1:4" x14ac:dyDescent="0.15">
      <c r="A39" s="22">
        <v>36</v>
      </c>
      <c r="B39" s="28">
        <f t="shared" si="1"/>
        <v>77710.546290501632</v>
      </c>
      <c r="C39" s="28">
        <f t="shared" si="2"/>
        <v>46620.658922516202</v>
      </c>
      <c r="D39" s="28">
        <f t="shared" si="0"/>
        <v>124331.20521301783</v>
      </c>
    </row>
    <row r="40" spans="1:4" x14ac:dyDescent="0.15">
      <c r="A40" s="22">
        <v>37</v>
      </c>
      <c r="B40" s="28">
        <f t="shared" si="1"/>
        <v>77848.482510167261</v>
      </c>
      <c r="C40" s="28">
        <f t="shared" si="2"/>
        <v>46482.722702850573</v>
      </c>
      <c r="D40" s="28">
        <f t="shared" si="0"/>
        <v>124331.20521301783</v>
      </c>
    </row>
    <row r="41" spans="1:4" x14ac:dyDescent="0.15">
      <c r="A41" s="22">
        <v>38</v>
      </c>
      <c r="B41" s="28">
        <f t="shared" si="1"/>
        <v>77986.66356662281</v>
      </c>
      <c r="C41" s="28">
        <f t="shared" si="2"/>
        <v>46344.541646395031</v>
      </c>
      <c r="D41" s="28">
        <f t="shared" si="0"/>
        <v>124331.20521301785</v>
      </c>
    </row>
    <row r="42" spans="1:4" x14ac:dyDescent="0.15">
      <c r="A42" s="22">
        <v>39</v>
      </c>
      <c r="B42" s="28">
        <f t="shared" si="1"/>
        <v>78125.089894453573</v>
      </c>
      <c r="C42" s="28">
        <f t="shared" si="2"/>
        <v>46206.115318564269</v>
      </c>
      <c r="D42" s="28">
        <f t="shared" si="0"/>
        <v>124331.20521301785</v>
      </c>
    </row>
    <row r="43" spans="1:4" x14ac:dyDescent="0.15">
      <c r="A43" s="22">
        <v>40</v>
      </c>
      <c r="B43" s="28">
        <f t="shared" si="1"/>
        <v>78263.761929016226</v>
      </c>
      <c r="C43" s="28">
        <f t="shared" si="2"/>
        <v>46067.443284001616</v>
      </c>
      <c r="D43" s="28">
        <f t="shared" si="0"/>
        <v>124331.20521301785</v>
      </c>
    </row>
    <row r="44" spans="1:4" x14ac:dyDescent="0.15">
      <c r="A44" s="22">
        <v>41</v>
      </c>
      <c r="B44" s="28">
        <f t="shared" si="1"/>
        <v>78402.680106440224</v>
      </c>
      <c r="C44" s="28">
        <f t="shared" si="2"/>
        <v>45928.52510657761</v>
      </c>
      <c r="D44" s="28">
        <f t="shared" si="0"/>
        <v>124331.20521301783</v>
      </c>
    </row>
    <row r="45" spans="1:4" x14ac:dyDescent="0.15">
      <c r="A45" s="22">
        <v>42</v>
      </c>
      <c r="B45" s="28">
        <f t="shared" si="1"/>
        <v>78541.844863629172</v>
      </c>
      <c r="C45" s="28">
        <f t="shared" si="2"/>
        <v>45789.360349388684</v>
      </c>
      <c r="D45" s="28">
        <f t="shared" si="0"/>
        <v>124331.20521301785</v>
      </c>
    </row>
    <row r="46" spans="1:4" x14ac:dyDescent="0.15">
      <c r="A46" s="22">
        <v>43</v>
      </c>
      <c r="B46" s="28">
        <f t="shared" si="1"/>
        <v>78681.256638262115</v>
      </c>
      <c r="C46" s="28">
        <f t="shared" si="2"/>
        <v>45649.948574755734</v>
      </c>
      <c r="D46" s="28">
        <f t="shared" si="0"/>
        <v>124331.20521301785</v>
      </c>
    </row>
    <row r="47" spans="1:4" x14ac:dyDescent="0.15">
      <c r="A47" s="22">
        <v>44</v>
      </c>
      <c r="B47" s="28">
        <f t="shared" si="1"/>
        <v>78820.915868795026</v>
      </c>
      <c r="C47" s="28">
        <f t="shared" si="2"/>
        <v>45510.289344222823</v>
      </c>
      <c r="D47" s="28">
        <f t="shared" si="0"/>
        <v>124331.20521301785</v>
      </c>
    </row>
    <row r="48" spans="1:4" x14ac:dyDescent="0.15">
      <c r="A48" s="22">
        <v>45</v>
      </c>
      <c r="B48" s="28">
        <f t="shared" si="1"/>
        <v>78960.822994462142</v>
      </c>
      <c r="C48" s="28">
        <f t="shared" si="2"/>
        <v>45370.382218555707</v>
      </c>
      <c r="D48" s="28">
        <f t="shared" si="0"/>
        <v>124331.20521301785</v>
      </c>
    </row>
    <row r="49" spans="1:4" x14ac:dyDescent="0.15">
      <c r="A49" s="22">
        <v>46</v>
      </c>
      <c r="B49" s="28">
        <f t="shared" si="1"/>
        <v>79100.978455277291</v>
      </c>
      <c r="C49" s="28">
        <f t="shared" si="2"/>
        <v>45230.226757740536</v>
      </c>
      <c r="D49" s="28">
        <f t="shared" si="0"/>
        <v>124331.20521301782</v>
      </c>
    </row>
    <row r="50" spans="1:4" x14ac:dyDescent="0.15">
      <c r="A50" s="22">
        <v>47</v>
      </c>
      <c r="B50" s="28">
        <f t="shared" si="1"/>
        <v>79241.382692035419</v>
      </c>
      <c r="C50" s="28">
        <f t="shared" si="2"/>
        <v>45089.822520982423</v>
      </c>
      <c r="D50" s="28">
        <f t="shared" si="0"/>
        <v>124331.20521301785</v>
      </c>
    </row>
    <row r="51" spans="1:4" x14ac:dyDescent="0.15">
      <c r="A51" s="22">
        <v>48</v>
      </c>
      <c r="B51" s="28">
        <f t="shared" si="1"/>
        <v>79382.036146313782</v>
      </c>
      <c r="C51" s="28">
        <f t="shared" si="2"/>
        <v>44949.169066704068</v>
      </c>
      <c r="D51" s="28">
        <f t="shared" si="0"/>
        <v>124331.20521301785</v>
      </c>
    </row>
    <row r="52" spans="1:4" x14ac:dyDescent="0.15">
      <c r="A52" s="22">
        <v>49</v>
      </c>
      <c r="B52" s="28">
        <f t="shared" si="1"/>
        <v>79522.939260473489</v>
      </c>
      <c r="C52" s="28">
        <f t="shared" si="2"/>
        <v>44808.265952544352</v>
      </c>
      <c r="D52" s="28">
        <f t="shared" si="0"/>
        <v>124331.20521301785</v>
      </c>
    </row>
    <row r="53" spans="1:4" x14ac:dyDescent="0.15">
      <c r="A53" s="22">
        <v>50</v>
      </c>
      <c r="B53" s="28">
        <f t="shared" si="1"/>
        <v>79664.09247766083</v>
      </c>
      <c r="C53" s="28">
        <f t="shared" si="2"/>
        <v>44667.112735357005</v>
      </c>
      <c r="D53" s="28">
        <f t="shared" si="0"/>
        <v>124331.20521301783</v>
      </c>
    </row>
    <row r="54" spans="1:4" x14ac:dyDescent="0.15">
      <c r="A54" s="22">
        <v>51</v>
      </c>
      <c r="B54" s="28">
        <f t="shared" si="1"/>
        <v>79805.496241808665</v>
      </c>
      <c r="C54" s="28">
        <f t="shared" si="2"/>
        <v>44525.708971209162</v>
      </c>
      <c r="D54" s="28">
        <f t="shared" si="0"/>
        <v>124331.20521301782</v>
      </c>
    </row>
    <row r="55" spans="1:4" x14ac:dyDescent="0.15">
      <c r="A55" s="22">
        <v>52</v>
      </c>
      <c r="B55" s="28">
        <f t="shared" si="1"/>
        <v>79947.150997637873</v>
      </c>
      <c r="C55" s="28">
        <f t="shared" si="2"/>
        <v>44384.054215379954</v>
      </c>
      <c r="D55" s="28">
        <f t="shared" si="0"/>
        <v>124331.20521301782</v>
      </c>
    </row>
    <row r="56" spans="1:4" x14ac:dyDescent="0.15">
      <c r="A56" s="22">
        <v>53</v>
      </c>
      <c r="B56" s="28">
        <f t="shared" si="1"/>
        <v>80089.057190658699</v>
      </c>
      <c r="C56" s="28">
        <f t="shared" si="2"/>
        <v>44242.14802235915</v>
      </c>
      <c r="D56" s="28">
        <f t="shared" si="0"/>
        <v>124331.20521301785</v>
      </c>
    </row>
    <row r="57" spans="1:4" x14ac:dyDescent="0.15">
      <c r="A57" s="22">
        <v>54</v>
      </c>
      <c r="B57" s="28">
        <f t="shared" si="1"/>
        <v>80231.215267172112</v>
      </c>
      <c r="C57" s="28">
        <f t="shared" si="2"/>
        <v>44099.989945845729</v>
      </c>
      <c r="D57" s="28">
        <f t="shared" si="0"/>
        <v>124331.20521301785</v>
      </c>
    </row>
    <row r="58" spans="1:4" x14ac:dyDescent="0.15">
      <c r="A58" s="22">
        <v>55</v>
      </c>
      <c r="B58" s="28">
        <f t="shared" si="1"/>
        <v>80373.62567427133</v>
      </c>
      <c r="C58" s="28">
        <f t="shared" si="2"/>
        <v>43957.579538746504</v>
      </c>
      <c r="D58" s="28">
        <f t="shared" si="0"/>
        <v>124331.20521301783</v>
      </c>
    </row>
    <row r="59" spans="1:4" x14ac:dyDescent="0.15">
      <c r="A59" s="22">
        <v>56</v>
      </c>
      <c r="B59" s="28">
        <f t="shared" si="1"/>
        <v>80516.28885984316</v>
      </c>
      <c r="C59" s="28">
        <f t="shared" si="2"/>
        <v>43814.916353174667</v>
      </c>
      <c r="D59" s="28">
        <f t="shared" si="0"/>
        <v>124331.20521301782</v>
      </c>
    </row>
    <row r="60" spans="1:4" x14ac:dyDescent="0.15">
      <c r="A60" s="22">
        <v>57</v>
      </c>
      <c r="B60" s="28">
        <f t="shared" si="1"/>
        <v>80659.205272569394</v>
      </c>
      <c r="C60" s="28">
        <f t="shared" si="2"/>
        <v>43671.999940448448</v>
      </c>
      <c r="D60" s="28">
        <f t="shared" si="0"/>
        <v>124331.20521301785</v>
      </c>
    </row>
    <row r="61" spans="1:4" x14ac:dyDescent="0.15">
      <c r="A61" s="22">
        <v>58</v>
      </c>
      <c r="B61" s="28">
        <f t="shared" si="1"/>
        <v>80802.375361928192</v>
      </c>
      <c r="C61" s="28">
        <f t="shared" si="2"/>
        <v>43528.829851089642</v>
      </c>
      <c r="D61" s="28">
        <f t="shared" si="0"/>
        <v>124331.20521301783</v>
      </c>
    </row>
    <row r="62" spans="1:4" x14ac:dyDescent="0.15">
      <c r="A62" s="22">
        <v>59</v>
      </c>
      <c r="B62" s="28">
        <f t="shared" si="1"/>
        <v>80945.799578195612</v>
      </c>
      <c r="C62" s="28">
        <f t="shared" si="2"/>
        <v>43385.405634822215</v>
      </c>
      <c r="D62" s="28">
        <f t="shared" si="0"/>
        <v>124331.20521301782</v>
      </c>
    </row>
    <row r="63" spans="1:4" x14ac:dyDescent="0.15">
      <c r="A63" s="22">
        <v>60</v>
      </c>
      <c r="B63" s="28">
        <f t="shared" si="1"/>
        <v>81089.478372446931</v>
      </c>
      <c r="C63" s="28">
        <f t="shared" si="2"/>
        <v>43241.726840570904</v>
      </c>
      <c r="D63" s="28">
        <f t="shared" si="0"/>
        <v>124331.20521301783</v>
      </c>
    </row>
    <row r="64" spans="1:4" x14ac:dyDescent="0.15">
      <c r="A64" s="22">
        <v>61</v>
      </c>
      <c r="B64" s="28">
        <f t="shared" si="1"/>
        <v>81233.412196558027</v>
      </c>
      <c r="C64" s="28">
        <f t="shared" si="2"/>
        <v>43097.793016459815</v>
      </c>
      <c r="D64" s="28">
        <f t="shared" si="0"/>
        <v>124331.20521301785</v>
      </c>
    </row>
    <row r="65" spans="1:4" x14ac:dyDescent="0.15">
      <c r="A65" s="22">
        <v>62</v>
      </c>
      <c r="B65" s="28">
        <f t="shared" si="1"/>
        <v>81377.601503206912</v>
      </c>
      <c r="C65" s="28">
        <f t="shared" si="2"/>
        <v>42953.603709810923</v>
      </c>
      <c r="D65" s="28">
        <f t="shared" si="0"/>
        <v>124331.20521301783</v>
      </c>
    </row>
    <row r="66" spans="1:4" x14ac:dyDescent="0.15">
      <c r="A66" s="22">
        <v>63</v>
      </c>
      <c r="B66" s="28">
        <f t="shared" si="1"/>
        <v>81522.046745875108</v>
      </c>
      <c r="C66" s="28">
        <f t="shared" si="2"/>
        <v>42809.158467142734</v>
      </c>
      <c r="D66" s="28">
        <f t="shared" si="0"/>
        <v>124331.20521301785</v>
      </c>
    </row>
    <row r="67" spans="1:4" x14ac:dyDescent="0.15">
      <c r="A67" s="22">
        <v>64</v>
      </c>
      <c r="B67" s="28">
        <f t="shared" si="1"/>
        <v>81666.748378849035</v>
      </c>
      <c r="C67" s="28">
        <f t="shared" si="2"/>
        <v>42664.456834168806</v>
      </c>
      <c r="D67" s="28">
        <f t="shared" si="0"/>
        <v>124331.20521301785</v>
      </c>
    </row>
    <row r="68" spans="1:4" x14ac:dyDescent="0.15">
      <c r="A68" s="22">
        <v>65</v>
      </c>
      <c r="B68" s="28">
        <f t="shared" si="1"/>
        <v>81811.706857221478</v>
      </c>
      <c r="C68" s="28">
        <f t="shared" si="2"/>
        <v>42519.49835579635</v>
      </c>
      <c r="D68" s="28">
        <f t="shared" ref="D68:D131" si="3">B68+C68</f>
        <v>124331.20521301782</v>
      </c>
    </row>
    <row r="69" spans="1:4" x14ac:dyDescent="0.15">
      <c r="A69" s="22">
        <v>66</v>
      </c>
      <c r="B69" s="28">
        <f t="shared" ref="B69:B132" si="4">-PPMT($G$4/12,$A69,$G$5*12,$G$3,0,0)</f>
        <v>81956.922636893054</v>
      </c>
      <c r="C69" s="28">
        <f t="shared" ref="C69:C132" si="5">-IPMT($G$4/12,$A69,$G$5*12,$G$3,0,0)</f>
        <v>42374.28257612478</v>
      </c>
      <c r="D69" s="28">
        <f t="shared" si="3"/>
        <v>124331.20521301783</v>
      </c>
    </row>
    <row r="70" spans="1:4" x14ac:dyDescent="0.15">
      <c r="A70" s="22">
        <v>67</v>
      </c>
      <c r="B70" s="28">
        <f t="shared" si="4"/>
        <v>82102.396174573529</v>
      </c>
      <c r="C70" s="28">
        <f t="shared" si="5"/>
        <v>42228.809038444291</v>
      </c>
      <c r="D70" s="28">
        <f t="shared" si="3"/>
        <v>124331.20521301782</v>
      </c>
    </row>
    <row r="71" spans="1:4" x14ac:dyDescent="0.15">
      <c r="A71" s="22">
        <v>68</v>
      </c>
      <c r="B71" s="28">
        <f t="shared" si="4"/>
        <v>82248.127927783411</v>
      </c>
      <c r="C71" s="28">
        <f t="shared" si="5"/>
        <v>42083.077285234431</v>
      </c>
      <c r="D71" s="28">
        <f t="shared" si="3"/>
        <v>124331.20521301785</v>
      </c>
    </row>
    <row r="72" spans="1:4" x14ac:dyDescent="0.15">
      <c r="A72" s="22">
        <v>69</v>
      </c>
      <c r="B72" s="28">
        <f t="shared" si="4"/>
        <v>82394.118354855222</v>
      </c>
      <c r="C72" s="28">
        <f t="shared" si="5"/>
        <v>41937.086858162613</v>
      </c>
      <c r="D72" s="28">
        <f t="shared" si="3"/>
        <v>124331.20521301783</v>
      </c>
    </row>
    <row r="73" spans="1:4" x14ac:dyDescent="0.15">
      <c r="A73" s="22">
        <v>70</v>
      </c>
      <c r="B73" s="28">
        <f t="shared" si="4"/>
        <v>82540.367914935079</v>
      </c>
      <c r="C73" s="28">
        <f t="shared" si="5"/>
        <v>41790.837298082748</v>
      </c>
      <c r="D73" s="28">
        <f t="shared" si="3"/>
        <v>124331.20521301782</v>
      </c>
    </row>
    <row r="74" spans="1:4" x14ac:dyDescent="0.15">
      <c r="A74" s="22">
        <v>71</v>
      </c>
      <c r="B74" s="28">
        <f t="shared" si="4"/>
        <v>82686.877067984096</v>
      </c>
      <c r="C74" s="28">
        <f t="shared" si="5"/>
        <v>41644.328145033731</v>
      </c>
      <c r="D74" s="28">
        <f t="shared" si="3"/>
        <v>124331.20521301782</v>
      </c>
    </row>
    <row r="75" spans="1:4" x14ac:dyDescent="0.15">
      <c r="A75" s="22">
        <v>72</v>
      </c>
      <c r="B75" s="28">
        <f t="shared" si="4"/>
        <v>82833.646274779778</v>
      </c>
      <c r="C75" s="28">
        <f t="shared" si="5"/>
        <v>41497.558938238064</v>
      </c>
      <c r="D75" s="28">
        <f t="shared" si="3"/>
        <v>124331.20521301785</v>
      </c>
    </row>
    <row r="76" spans="1:4" x14ac:dyDescent="0.15">
      <c r="A76" s="22">
        <v>73</v>
      </c>
      <c r="B76" s="28">
        <f t="shared" si="4"/>
        <v>82980.675996917504</v>
      </c>
      <c r="C76" s="28">
        <f t="shared" si="5"/>
        <v>41350.529216100338</v>
      </c>
      <c r="D76" s="28">
        <f t="shared" si="3"/>
        <v>124331.20521301785</v>
      </c>
    </row>
    <row r="77" spans="1:4" x14ac:dyDescent="0.15">
      <c r="A77" s="22">
        <v>74</v>
      </c>
      <c r="B77" s="28">
        <f t="shared" si="4"/>
        <v>83127.966696812044</v>
      </c>
      <c r="C77" s="28">
        <f t="shared" si="5"/>
        <v>41203.238516205805</v>
      </c>
      <c r="D77" s="28">
        <f t="shared" si="3"/>
        <v>124331.20521301785</v>
      </c>
    </row>
    <row r="78" spans="1:4" x14ac:dyDescent="0.15">
      <c r="A78" s="22">
        <v>75</v>
      </c>
      <c r="B78" s="28">
        <f t="shared" si="4"/>
        <v>83275.518837698881</v>
      </c>
      <c r="C78" s="28">
        <f t="shared" si="5"/>
        <v>41055.686375318968</v>
      </c>
      <c r="D78" s="28">
        <f t="shared" si="3"/>
        <v>124331.20521301785</v>
      </c>
    </row>
    <row r="79" spans="1:4" x14ac:dyDescent="0.15">
      <c r="A79" s="22">
        <v>76</v>
      </c>
      <c r="B79" s="28">
        <f t="shared" si="4"/>
        <v>83423.332883635783</v>
      </c>
      <c r="C79" s="28">
        <f t="shared" si="5"/>
        <v>40907.872329382044</v>
      </c>
      <c r="D79" s="28">
        <f t="shared" si="3"/>
        <v>124331.20521301782</v>
      </c>
    </row>
    <row r="80" spans="1:4" x14ac:dyDescent="0.15">
      <c r="A80" s="22">
        <v>77</v>
      </c>
      <c r="B80" s="28">
        <f t="shared" si="4"/>
        <v>83571.409299504245</v>
      </c>
      <c r="C80" s="28">
        <f t="shared" si="5"/>
        <v>40759.79591351359</v>
      </c>
      <c r="D80" s="28">
        <f t="shared" si="3"/>
        <v>124331.20521301783</v>
      </c>
    </row>
    <row r="81" spans="1:4" x14ac:dyDescent="0.15">
      <c r="A81" s="22">
        <v>78</v>
      </c>
      <c r="B81" s="28">
        <f t="shared" si="4"/>
        <v>83719.748551010867</v>
      </c>
      <c r="C81" s="28">
        <f t="shared" si="5"/>
        <v>40611.456662006975</v>
      </c>
      <c r="D81" s="28">
        <f t="shared" si="3"/>
        <v>124331.20521301785</v>
      </c>
    </row>
    <row r="82" spans="1:4" x14ac:dyDescent="0.15">
      <c r="A82" s="22">
        <v>79</v>
      </c>
      <c r="B82" s="28">
        <f t="shared" si="4"/>
        <v>83868.351104688903</v>
      </c>
      <c r="C82" s="28">
        <f t="shared" si="5"/>
        <v>40462.854108328924</v>
      </c>
      <c r="D82" s="28">
        <f t="shared" si="3"/>
        <v>124331.20521301782</v>
      </c>
    </row>
    <row r="83" spans="1:4" x14ac:dyDescent="0.15">
      <c r="A83" s="22">
        <v>80</v>
      </c>
      <c r="B83" s="28">
        <f t="shared" si="4"/>
        <v>84017.217427899726</v>
      </c>
      <c r="C83" s="28">
        <f t="shared" si="5"/>
        <v>40313.987785118108</v>
      </c>
      <c r="D83" s="28">
        <f t="shared" si="3"/>
        <v>124331.20521301783</v>
      </c>
    </row>
    <row r="84" spans="1:4" x14ac:dyDescent="0.15">
      <c r="A84" s="22">
        <v>81</v>
      </c>
      <c r="B84" s="28">
        <f t="shared" si="4"/>
        <v>84166.347988834241</v>
      </c>
      <c r="C84" s="28">
        <f t="shared" si="5"/>
        <v>40164.857224183579</v>
      </c>
      <c r="D84" s="28">
        <f t="shared" si="3"/>
        <v>124331.20521301782</v>
      </c>
    </row>
    <row r="85" spans="1:4" x14ac:dyDescent="0.15">
      <c r="A85" s="22">
        <v>82</v>
      </c>
      <c r="B85" s="28">
        <f t="shared" si="4"/>
        <v>84315.743256514426</v>
      </c>
      <c r="C85" s="28">
        <f t="shared" si="5"/>
        <v>40015.461956503401</v>
      </c>
      <c r="D85" s="28">
        <f t="shared" si="3"/>
        <v>124331.20521301782</v>
      </c>
    </row>
    <row r="86" spans="1:4" x14ac:dyDescent="0.15">
      <c r="A86" s="22">
        <v>83</v>
      </c>
      <c r="B86" s="28">
        <f t="shared" si="4"/>
        <v>84465.403700794748</v>
      </c>
      <c r="C86" s="28">
        <f t="shared" si="5"/>
        <v>39865.801512223094</v>
      </c>
      <c r="D86" s="28">
        <f t="shared" si="3"/>
        <v>124331.20521301785</v>
      </c>
    </row>
    <row r="87" spans="1:4" x14ac:dyDescent="0.15">
      <c r="A87" s="22">
        <v>84</v>
      </c>
      <c r="B87" s="28">
        <f t="shared" si="4"/>
        <v>84615.329792363656</v>
      </c>
      <c r="C87" s="28">
        <f t="shared" si="5"/>
        <v>39715.875420654178</v>
      </c>
      <c r="D87" s="28">
        <f t="shared" si="3"/>
        <v>124331.20521301783</v>
      </c>
    </row>
    <row r="88" spans="1:4" x14ac:dyDescent="0.15">
      <c r="A88" s="22">
        <v>85</v>
      </c>
      <c r="B88" s="28">
        <f t="shared" si="4"/>
        <v>84765.5220027451</v>
      </c>
      <c r="C88" s="28">
        <f t="shared" si="5"/>
        <v>39565.683210272728</v>
      </c>
      <c r="D88" s="28">
        <f t="shared" si="3"/>
        <v>124331.20521301782</v>
      </c>
    </row>
    <row r="89" spans="1:4" x14ac:dyDescent="0.15">
      <c r="A89" s="22">
        <v>86</v>
      </c>
      <c r="B89" s="28">
        <f t="shared" si="4"/>
        <v>84915.980804299965</v>
      </c>
      <c r="C89" s="28">
        <f t="shared" si="5"/>
        <v>39415.224408717855</v>
      </c>
      <c r="D89" s="28">
        <f t="shared" si="3"/>
        <v>124331.20521301782</v>
      </c>
    </row>
    <row r="90" spans="1:4" x14ac:dyDescent="0.15">
      <c r="A90" s="22">
        <v>87</v>
      </c>
      <c r="B90" s="28">
        <f t="shared" si="4"/>
        <v>85066.706670227621</v>
      </c>
      <c r="C90" s="28">
        <f t="shared" si="5"/>
        <v>39264.498542790228</v>
      </c>
      <c r="D90" s="28">
        <f t="shared" si="3"/>
        <v>124331.20521301785</v>
      </c>
    </row>
    <row r="91" spans="1:4" x14ac:dyDescent="0.15">
      <c r="A91" s="22">
        <v>88</v>
      </c>
      <c r="B91" s="28">
        <f t="shared" si="4"/>
        <v>85217.70007456727</v>
      </c>
      <c r="C91" s="28">
        <f t="shared" si="5"/>
        <v>39113.505138450571</v>
      </c>
      <c r="D91" s="28">
        <f t="shared" si="3"/>
        <v>124331.20521301785</v>
      </c>
    </row>
    <row r="92" spans="1:4" x14ac:dyDescent="0.15">
      <c r="A92" s="22">
        <v>89</v>
      </c>
      <c r="B92" s="28">
        <f t="shared" si="4"/>
        <v>85368.961492199625</v>
      </c>
      <c r="C92" s="28">
        <f t="shared" si="5"/>
        <v>38962.243720818216</v>
      </c>
      <c r="D92" s="28">
        <f t="shared" si="3"/>
        <v>124331.20521301785</v>
      </c>
    </row>
    <row r="93" spans="1:4" x14ac:dyDescent="0.15">
      <c r="A93" s="22">
        <v>90</v>
      </c>
      <c r="B93" s="28">
        <f t="shared" si="4"/>
        <v>85520.491398848273</v>
      </c>
      <c r="C93" s="28">
        <f t="shared" si="5"/>
        <v>38810.713814169561</v>
      </c>
      <c r="D93" s="28">
        <f t="shared" si="3"/>
        <v>124331.20521301783</v>
      </c>
    </row>
    <row r="94" spans="1:4" x14ac:dyDescent="0.15">
      <c r="A94" s="22">
        <v>91</v>
      </c>
      <c r="B94" s="28">
        <f t="shared" si="4"/>
        <v>85672.29027108122</v>
      </c>
      <c r="C94" s="28">
        <f t="shared" si="5"/>
        <v>38658.914941936608</v>
      </c>
      <c r="D94" s="28">
        <f t="shared" si="3"/>
        <v>124331.20521301782</v>
      </c>
    </row>
    <row r="95" spans="1:4" x14ac:dyDescent="0.15">
      <c r="A95" s="22">
        <v>92</v>
      </c>
      <c r="B95" s="28">
        <f t="shared" si="4"/>
        <v>85824.358586312403</v>
      </c>
      <c r="C95" s="28">
        <f t="shared" si="5"/>
        <v>38506.846626705439</v>
      </c>
      <c r="D95" s="28">
        <f t="shared" si="3"/>
        <v>124331.20521301785</v>
      </c>
    </row>
    <row r="96" spans="1:4" x14ac:dyDescent="0.15">
      <c r="A96" s="22">
        <v>93</v>
      </c>
      <c r="B96" s="28">
        <f t="shared" si="4"/>
        <v>85976.696822803118</v>
      </c>
      <c r="C96" s="28">
        <f t="shared" si="5"/>
        <v>38354.508390214731</v>
      </c>
      <c r="D96" s="28">
        <f t="shared" si="3"/>
        <v>124331.20521301785</v>
      </c>
    </row>
    <row r="97" spans="1:4" x14ac:dyDescent="0.15">
      <c r="A97" s="22">
        <v>94</v>
      </c>
      <c r="B97" s="28">
        <f t="shared" si="4"/>
        <v>86129.305459663577</v>
      </c>
      <c r="C97" s="28">
        <f t="shared" si="5"/>
        <v>38201.899753354257</v>
      </c>
      <c r="D97" s="28">
        <f t="shared" si="3"/>
        <v>124331.20521301783</v>
      </c>
    </row>
    <row r="98" spans="1:4" x14ac:dyDescent="0.15">
      <c r="A98" s="22">
        <v>95</v>
      </c>
      <c r="B98" s="28">
        <f t="shared" si="4"/>
        <v>86282.184976854478</v>
      </c>
      <c r="C98" s="28">
        <f t="shared" si="5"/>
        <v>38049.020236163356</v>
      </c>
      <c r="D98" s="28">
        <f t="shared" si="3"/>
        <v>124331.20521301783</v>
      </c>
    </row>
    <row r="99" spans="1:4" x14ac:dyDescent="0.15">
      <c r="A99" s="22">
        <v>96</v>
      </c>
      <c r="B99" s="28">
        <f t="shared" si="4"/>
        <v>86435.335855188401</v>
      </c>
      <c r="C99" s="28">
        <f t="shared" si="5"/>
        <v>37895.869357829433</v>
      </c>
      <c r="D99" s="28">
        <f t="shared" si="3"/>
        <v>124331.20521301783</v>
      </c>
    </row>
    <row r="100" spans="1:4" x14ac:dyDescent="0.15">
      <c r="A100" s="22">
        <v>97</v>
      </c>
      <c r="B100" s="28">
        <f t="shared" si="4"/>
        <v>86588.758576331355</v>
      </c>
      <c r="C100" s="28">
        <f t="shared" si="5"/>
        <v>37742.44663668648</v>
      </c>
      <c r="D100" s="28">
        <f t="shared" si="3"/>
        <v>124331.20521301783</v>
      </c>
    </row>
    <row r="101" spans="1:4" x14ac:dyDescent="0.15">
      <c r="A101" s="22">
        <v>98</v>
      </c>
      <c r="B101" s="28">
        <f t="shared" si="4"/>
        <v>86742.453622804358</v>
      </c>
      <c r="C101" s="28">
        <f t="shared" si="5"/>
        <v>37588.751590213491</v>
      </c>
      <c r="D101" s="28">
        <f t="shared" si="3"/>
        <v>124331.20521301785</v>
      </c>
    </row>
    <row r="102" spans="1:4" x14ac:dyDescent="0.15">
      <c r="A102" s="22">
        <v>99</v>
      </c>
      <c r="B102" s="28">
        <f t="shared" si="4"/>
        <v>86896.421477984826</v>
      </c>
      <c r="C102" s="28">
        <f t="shared" si="5"/>
        <v>37434.783735033008</v>
      </c>
      <c r="D102" s="28">
        <f t="shared" si="3"/>
        <v>124331.20521301783</v>
      </c>
    </row>
    <row r="103" spans="1:4" x14ac:dyDescent="0.15">
      <c r="A103" s="22">
        <v>100</v>
      </c>
      <c r="B103" s="28">
        <f t="shared" si="4"/>
        <v>87050.662626108257</v>
      </c>
      <c r="C103" s="28">
        <f t="shared" si="5"/>
        <v>37280.542586909585</v>
      </c>
      <c r="D103" s="28">
        <f t="shared" si="3"/>
        <v>124331.20521301785</v>
      </c>
    </row>
    <row r="104" spans="1:4" x14ac:dyDescent="0.15">
      <c r="A104" s="22">
        <v>101</v>
      </c>
      <c r="B104" s="28">
        <f t="shared" si="4"/>
        <v>87205.177552269597</v>
      </c>
      <c r="C104" s="28">
        <f t="shared" si="5"/>
        <v>37126.027660748252</v>
      </c>
      <c r="D104" s="28">
        <f t="shared" si="3"/>
        <v>124331.20521301785</v>
      </c>
    </row>
    <row r="105" spans="1:4" x14ac:dyDescent="0.15">
      <c r="A105" s="22">
        <v>102</v>
      </c>
      <c r="B105" s="28">
        <f t="shared" si="4"/>
        <v>87359.966742424876</v>
      </c>
      <c r="C105" s="28">
        <f t="shared" si="5"/>
        <v>36971.238470592973</v>
      </c>
      <c r="D105" s="28">
        <f t="shared" si="3"/>
        <v>124331.20521301785</v>
      </c>
    </row>
    <row r="106" spans="1:4" x14ac:dyDescent="0.15">
      <c r="A106" s="22">
        <v>103</v>
      </c>
      <c r="B106" s="28">
        <f t="shared" si="4"/>
        <v>87515.030683392659</v>
      </c>
      <c r="C106" s="28">
        <f t="shared" si="5"/>
        <v>36816.174529625161</v>
      </c>
      <c r="D106" s="28">
        <f t="shared" si="3"/>
        <v>124331.20521301782</v>
      </c>
    </row>
    <row r="107" spans="1:4" x14ac:dyDescent="0.15">
      <c r="A107" s="22">
        <v>104</v>
      </c>
      <c r="B107" s="28">
        <f t="shared" si="4"/>
        <v>87670.369862855689</v>
      </c>
      <c r="C107" s="28">
        <f t="shared" si="5"/>
        <v>36660.835350162139</v>
      </c>
      <c r="D107" s="28">
        <f t="shared" si="3"/>
        <v>124331.20521301782</v>
      </c>
    </row>
    <row r="108" spans="1:4" x14ac:dyDescent="0.15">
      <c r="A108" s="22">
        <v>105</v>
      </c>
      <c r="B108" s="28">
        <f t="shared" si="4"/>
        <v>87825.984769362258</v>
      </c>
      <c r="C108" s="28">
        <f t="shared" si="5"/>
        <v>36505.220443655577</v>
      </c>
      <c r="D108" s="28">
        <f t="shared" si="3"/>
        <v>124331.20521301783</v>
      </c>
    </row>
    <row r="109" spans="1:4" x14ac:dyDescent="0.15">
      <c r="A109" s="22">
        <v>106</v>
      </c>
      <c r="B109" s="28">
        <f t="shared" si="4"/>
        <v>87981.875892327895</v>
      </c>
      <c r="C109" s="28">
        <f t="shared" si="5"/>
        <v>36349.329320689954</v>
      </c>
      <c r="D109" s="28">
        <f t="shared" si="3"/>
        <v>124331.20521301785</v>
      </c>
    </row>
    <row r="110" spans="1:4" x14ac:dyDescent="0.15">
      <c r="A110" s="22">
        <v>107</v>
      </c>
      <c r="B110" s="28">
        <f t="shared" si="4"/>
        <v>88138.04372203676</v>
      </c>
      <c r="C110" s="28">
        <f t="shared" si="5"/>
        <v>36193.161490981074</v>
      </c>
      <c r="D110" s="28">
        <f t="shared" si="3"/>
        <v>124331.20521301783</v>
      </c>
    </row>
    <row r="111" spans="1:4" x14ac:dyDescent="0.15">
      <c r="A111" s="22">
        <v>108</v>
      </c>
      <c r="B111" s="28">
        <f t="shared" si="4"/>
        <v>88294.48874964338</v>
      </c>
      <c r="C111" s="28">
        <f t="shared" si="5"/>
        <v>36036.716463374461</v>
      </c>
      <c r="D111" s="28">
        <f t="shared" si="3"/>
        <v>124331.20521301785</v>
      </c>
    </row>
    <row r="112" spans="1:4" x14ac:dyDescent="0.15">
      <c r="A112" s="22">
        <v>109</v>
      </c>
      <c r="B112" s="28">
        <f t="shared" si="4"/>
        <v>88451.211467173984</v>
      </c>
      <c r="C112" s="28">
        <f t="shared" si="5"/>
        <v>35879.993745843836</v>
      </c>
      <c r="D112" s="28">
        <f t="shared" si="3"/>
        <v>124331.20521301782</v>
      </c>
    </row>
    <row r="113" spans="1:4" x14ac:dyDescent="0.15">
      <c r="A113" s="22">
        <v>110</v>
      </c>
      <c r="B113" s="28">
        <f t="shared" si="4"/>
        <v>88608.212367528235</v>
      </c>
      <c r="C113" s="28">
        <f t="shared" si="5"/>
        <v>35722.992845489614</v>
      </c>
      <c r="D113" s="28">
        <f t="shared" si="3"/>
        <v>124331.20521301785</v>
      </c>
    </row>
    <row r="114" spans="1:4" x14ac:dyDescent="0.15">
      <c r="A114" s="22">
        <v>111</v>
      </c>
      <c r="B114" s="28">
        <f t="shared" si="4"/>
        <v>88765.491944480586</v>
      </c>
      <c r="C114" s="28">
        <f t="shared" si="5"/>
        <v>35565.713268537249</v>
      </c>
      <c r="D114" s="28">
        <f t="shared" si="3"/>
        <v>124331.20521301783</v>
      </c>
    </row>
    <row r="115" spans="1:4" x14ac:dyDescent="0.15">
      <c r="A115" s="22">
        <v>112</v>
      </c>
      <c r="B115" s="28">
        <f t="shared" si="4"/>
        <v>88923.050692682038</v>
      </c>
      <c r="C115" s="28">
        <f t="shared" si="5"/>
        <v>35408.154520335796</v>
      </c>
      <c r="D115" s="28">
        <f t="shared" si="3"/>
        <v>124331.20521301783</v>
      </c>
    </row>
    <row r="116" spans="1:4" x14ac:dyDescent="0.15">
      <c r="A116" s="22">
        <v>113</v>
      </c>
      <c r="B116" s="28">
        <f t="shared" si="4"/>
        <v>89080.88910766154</v>
      </c>
      <c r="C116" s="28">
        <f t="shared" si="5"/>
        <v>35250.316105356287</v>
      </c>
      <c r="D116" s="28">
        <f t="shared" si="3"/>
        <v>124331.20521301782</v>
      </c>
    </row>
    <row r="117" spans="1:4" x14ac:dyDescent="0.15">
      <c r="A117" s="22">
        <v>114</v>
      </c>
      <c r="B117" s="28">
        <f t="shared" si="4"/>
        <v>89239.007685827659</v>
      </c>
      <c r="C117" s="28">
        <f t="shared" si="5"/>
        <v>35092.197527190183</v>
      </c>
      <c r="D117" s="28">
        <f t="shared" si="3"/>
        <v>124331.20521301785</v>
      </c>
    </row>
    <row r="118" spans="1:4" x14ac:dyDescent="0.15">
      <c r="A118" s="22">
        <v>115</v>
      </c>
      <c r="B118" s="28">
        <f t="shared" si="4"/>
        <v>89397.406924469993</v>
      </c>
      <c r="C118" s="28">
        <f t="shared" si="5"/>
        <v>34933.798288547841</v>
      </c>
      <c r="D118" s="28">
        <f t="shared" si="3"/>
        <v>124331.20521301783</v>
      </c>
    </row>
    <row r="119" spans="1:4" x14ac:dyDescent="0.15">
      <c r="A119" s="22">
        <v>116</v>
      </c>
      <c r="B119" s="28">
        <f t="shared" si="4"/>
        <v>89556.087321760933</v>
      </c>
      <c r="C119" s="28">
        <f t="shared" si="5"/>
        <v>34775.117891256908</v>
      </c>
      <c r="D119" s="28">
        <f t="shared" si="3"/>
        <v>124331.20521301785</v>
      </c>
    </row>
    <row r="120" spans="1:4" x14ac:dyDescent="0.15">
      <c r="A120" s="22">
        <v>117</v>
      </c>
      <c r="B120" s="28">
        <f t="shared" si="4"/>
        <v>89715.049376757059</v>
      </c>
      <c r="C120" s="28">
        <f t="shared" si="5"/>
        <v>34616.155836260776</v>
      </c>
      <c r="D120" s="28">
        <f t="shared" si="3"/>
        <v>124331.20521301783</v>
      </c>
    </row>
    <row r="121" spans="1:4" x14ac:dyDescent="0.15">
      <c r="A121" s="22">
        <v>118</v>
      </c>
      <c r="B121" s="28">
        <f t="shared" si="4"/>
        <v>89874.293589400811</v>
      </c>
      <c r="C121" s="28">
        <f t="shared" si="5"/>
        <v>34456.91162361703</v>
      </c>
      <c r="D121" s="28">
        <f t="shared" si="3"/>
        <v>124331.20521301785</v>
      </c>
    </row>
    <row r="122" spans="1:4" x14ac:dyDescent="0.15">
      <c r="A122" s="22">
        <v>119</v>
      </c>
      <c r="B122" s="28">
        <f t="shared" si="4"/>
        <v>90033.820460521994</v>
      </c>
      <c r="C122" s="28">
        <f t="shared" si="5"/>
        <v>34297.384752495847</v>
      </c>
      <c r="D122" s="28">
        <f t="shared" si="3"/>
        <v>124331.20521301785</v>
      </c>
    </row>
    <row r="123" spans="1:4" x14ac:dyDescent="0.15">
      <c r="A123" s="22">
        <v>120</v>
      </c>
      <c r="B123" s="28">
        <f t="shared" si="4"/>
        <v>90193.630491839431</v>
      </c>
      <c r="C123" s="28">
        <f t="shared" si="5"/>
        <v>34137.574721178411</v>
      </c>
      <c r="D123" s="28">
        <f t="shared" si="3"/>
        <v>124331.20521301785</v>
      </c>
    </row>
    <row r="124" spans="1:4" x14ac:dyDescent="0.15">
      <c r="A124" s="22">
        <v>121</v>
      </c>
      <c r="B124" s="28">
        <f t="shared" si="4"/>
        <v>90353.724185962434</v>
      </c>
      <c r="C124" s="28">
        <f t="shared" si="5"/>
        <v>33977.481027055408</v>
      </c>
      <c r="D124" s="28">
        <f t="shared" si="3"/>
        <v>124331.20521301785</v>
      </c>
    </row>
    <row r="125" spans="1:4" x14ac:dyDescent="0.15">
      <c r="A125" s="22">
        <v>122</v>
      </c>
      <c r="B125" s="28">
        <f t="shared" si="4"/>
        <v>90514.102046392509</v>
      </c>
      <c r="C125" s="28">
        <f t="shared" si="5"/>
        <v>33817.103166625326</v>
      </c>
      <c r="D125" s="28">
        <f t="shared" si="3"/>
        <v>124331.20521301783</v>
      </c>
    </row>
    <row r="126" spans="1:4" x14ac:dyDescent="0.15">
      <c r="A126" s="22">
        <v>123</v>
      </c>
      <c r="B126" s="28">
        <f t="shared" si="4"/>
        <v>90674.764577524867</v>
      </c>
      <c r="C126" s="28">
        <f t="shared" si="5"/>
        <v>33656.440635492974</v>
      </c>
      <c r="D126" s="28">
        <f t="shared" si="3"/>
        <v>124331.20521301785</v>
      </c>
    </row>
    <row r="127" spans="1:4" x14ac:dyDescent="0.15">
      <c r="A127" s="22">
        <v>124</v>
      </c>
      <c r="B127" s="28">
        <f t="shared" si="4"/>
        <v>90835.712284649984</v>
      </c>
      <c r="C127" s="28">
        <f t="shared" si="5"/>
        <v>33495.492928367872</v>
      </c>
      <c r="D127" s="28">
        <f t="shared" si="3"/>
        <v>124331.20521301785</v>
      </c>
    </row>
    <row r="128" spans="1:4" x14ac:dyDescent="0.15">
      <c r="A128" s="22">
        <v>125</v>
      </c>
      <c r="B128" s="28">
        <f t="shared" si="4"/>
        <v>90996.945673955226</v>
      </c>
      <c r="C128" s="28">
        <f t="shared" si="5"/>
        <v>33334.259539062616</v>
      </c>
      <c r="D128" s="28">
        <f t="shared" si="3"/>
        <v>124331.20521301785</v>
      </c>
    </row>
    <row r="129" spans="1:4" x14ac:dyDescent="0.15">
      <c r="A129" s="22">
        <v>126</v>
      </c>
      <c r="B129" s="28">
        <f t="shared" si="4"/>
        <v>91158.465252526483</v>
      </c>
      <c r="C129" s="28">
        <f t="shared" si="5"/>
        <v>33172.739960491344</v>
      </c>
      <c r="D129" s="28">
        <f t="shared" si="3"/>
        <v>124331.20521301782</v>
      </c>
    </row>
    <row r="130" spans="1:4" x14ac:dyDescent="0.15">
      <c r="A130" s="22">
        <v>127</v>
      </c>
      <c r="B130" s="28">
        <f t="shared" si="4"/>
        <v>91320.271528349724</v>
      </c>
      <c r="C130" s="28">
        <f t="shared" si="5"/>
        <v>33010.933684668111</v>
      </c>
      <c r="D130" s="28">
        <f t="shared" si="3"/>
        <v>124331.20521301783</v>
      </c>
    </row>
    <row r="131" spans="1:4" x14ac:dyDescent="0.15">
      <c r="A131" s="22">
        <v>128</v>
      </c>
      <c r="B131" s="28">
        <f t="shared" si="4"/>
        <v>91482.36501031254</v>
      </c>
      <c r="C131" s="28">
        <f t="shared" si="5"/>
        <v>32848.840202705287</v>
      </c>
      <c r="D131" s="28">
        <f t="shared" si="3"/>
        <v>124331.20521301782</v>
      </c>
    </row>
    <row r="132" spans="1:4" x14ac:dyDescent="0.15">
      <c r="A132" s="22">
        <v>129</v>
      </c>
      <c r="B132" s="28">
        <f t="shared" si="4"/>
        <v>91644.746208205863</v>
      </c>
      <c r="C132" s="28">
        <f t="shared" si="5"/>
        <v>32686.45900481199</v>
      </c>
      <c r="D132" s="28">
        <f t="shared" ref="D132:D195" si="6">B132+C132</f>
        <v>124331.20521301785</v>
      </c>
    </row>
    <row r="133" spans="1:4" x14ac:dyDescent="0.15">
      <c r="A133" s="22">
        <v>130</v>
      </c>
      <c r="B133" s="28">
        <f t="shared" ref="B133:B196" si="7">-PPMT($G$4/12,$A133,$G$5*12,$G$3,0,0)</f>
        <v>91807.415632725431</v>
      </c>
      <c r="C133" s="28">
        <f t="shared" ref="C133:C196" si="8">-IPMT($G$4/12,$A133,$G$5*12,$G$3,0,0)</f>
        <v>32523.789580292418</v>
      </c>
      <c r="D133" s="28">
        <f t="shared" si="6"/>
        <v>124331.20521301785</v>
      </c>
    </row>
    <row r="134" spans="1:4" x14ac:dyDescent="0.15">
      <c r="A134" s="22">
        <v>131</v>
      </c>
      <c r="B134" s="28">
        <f t="shared" si="7"/>
        <v>91970.373795473497</v>
      </c>
      <c r="C134" s="28">
        <f t="shared" si="8"/>
        <v>32360.831417544334</v>
      </c>
      <c r="D134" s="28">
        <f t="shared" si="6"/>
        <v>124331.20521301783</v>
      </c>
    </row>
    <row r="135" spans="1:4" x14ac:dyDescent="0.15">
      <c r="A135" s="22">
        <v>132</v>
      </c>
      <c r="B135" s="28">
        <f t="shared" si="7"/>
        <v>92133.621208960481</v>
      </c>
      <c r="C135" s="28">
        <f t="shared" si="8"/>
        <v>32197.584004057368</v>
      </c>
      <c r="D135" s="28">
        <f t="shared" si="6"/>
        <v>124331.20521301785</v>
      </c>
    </row>
    <row r="136" spans="1:4" x14ac:dyDescent="0.15">
      <c r="A136" s="22">
        <v>133</v>
      </c>
      <c r="B136" s="28">
        <f t="shared" si="7"/>
        <v>92297.158386606374</v>
      </c>
      <c r="C136" s="28">
        <f t="shared" si="8"/>
        <v>32034.046826411461</v>
      </c>
      <c r="D136" s="28">
        <f t="shared" si="6"/>
        <v>124331.20521301783</v>
      </c>
    </row>
    <row r="137" spans="1:4" x14ac:dyDescent="0.15">
      <c r="A137" s="22">
        <v>134</v>
      </c>
      <c r="B137" s="28">
        <f t="shared" si="7"/>
        <v>92460.985842742593</v>
      </c>
      <c r="C137" s="28">
        <f t="shared" si="8"/>
        <v>31870.219370275234</v>
      </c>
      <c r="D137" s="28">
        <f t="shared" si="6"/>
        <v>124331.20521301782</v>
      </c>
    </row>
    <row r="138" spans="1:4" x14ac:dyDescent="0.15">
      <c r="A138" s="22">
        <v>135</v>
      </c>
      <c r="B138" s="28">
        <f t="shared" si="7"/>
        <v>92625.104092613459</v>
      </c>
      <c r="C138" s="28">
        <f t="shared" si="8"/>
        <v>31706.101120404368</v>
      </c>
      <c r="D138" s="28">
        <f t="shared" si="6"/>
        <v>124331.20521301782</v>
      </c>
    </row>
    <row r="139" spans="1:4" x14ac:dyDescent="0.15">
      <c r="A139" s="22">
        <v>136</v>
      </c>
      <c r="B139" s="28">
        <f t="shared" si="7"/>
        <v>92789.513652377849</v>
      </c>
      <c r="C139" s="28">
        <f t="shared" si="8"/>
        <v>31541.691560639978</v>
      </c>
      <c r="D139" s="28">
        <f t="shared" si="6"/>
        <v>124331.20521301782</v>
      </c>
    </row>
    <row r="140" spans="1:4" x14ac:dyDescent="0.15">
      <c r="A140" s="22">
        <v>137</v>
      </c>
      <c r="B140" s="28">
        <f t="shared" si="7"/>
        <v>92954.21503911083</v>
      </c>
      <c r="C140" s="28">
        <f t="shared" si="8"/>
        <v>31376.990173907012</v>
      </c>
      <c r="D140" s="28">
        <f t="shared" si="6"/>
        <v>124331.20521301785</v>
      </c>
    </row>
    <row r="141" spans="1:4" x14ac:dyDescent="0.15">
      <c r="A141" s="22">
        <v>138</v>
      </c>
      <c r="B141" s="28">
        <f t="shared" si="7"/>
        <v>93119.208770805242</v>
      </c>
      <c r="C141" s="28">
        <f t="shared" si="8"/>
        <v>31211.996442212589</v>
      </c>
      <c r="D141" s="28">
        <f t="shared" si="6"/>
        <v>124331.20521301783</v>
      </c>
    </row>
    <row r="142" spans="1:4" x14ac:dyDescent="0.15">
      <c r="A142" s="22">
        <v>139</v>
      </c>
      <c r="B142" s="28">
        <f t="shared" si="7"/>
        <v>93284.49536637342</v>
      </c>
      <c r="C142" s="28">
        <f t="shared" si="8"/>
        <v>31046.709846644411</v>
      </c>
      <c r="D142" s="28">
        <f t="shared" si="6"/>
        <v>124331.20521301783</v>
      </c>
    </row>
    <row r="143" spans="1:4" x14ac:dyDescent="0.15">
      <c r="A143" s="22">
        <v>140</v>
      </c>
      <c r="B143" s="28">
        <f t="shared" si="7"/>
        <v>93450.075345648744</v>
      </c>
      <c r="C143" s="28">
        <f t="shared" si="8"/>
        <v>30881.129867369098</v>
      </c>
      <c r="D143" s="28">
        <f t="shared" si="6"/>
        <v>124331.20521301785</v>
      </c>
    </row>
    <row r="144" spans="1:4" x14ac:dyDescent="0.15">
      <c r="A144" s="22">
        <v>141</v>
      </c>
      <c r="B144" s="28">
        <f t="shared" si="7"/>
        <v>93615.949229387275</v>
      </c>
      <c r="C144" s="28">
        <f t="shared" si="8"/>
        <v>30715.25598363057</v>
      </c>
      <c r="D144" s="28">
        <f t="shared" si="6"/>
        <v>124331.20521301785</v>
      </c>
    </row>
    <row r="145" spans="1:4" x14ac:dyDescent="0.15">
      <c r="A145" s="22">
        <v>142</v>
      </c>
      <c r="B145" s="28">
        <f t="shared" si="7"/>
        <v>93782.117539269428</v>
      </c>
      <c r="C145" s="28">
        <f t="shared" si="8"/>
        <v>30549.087673748403</v>
      </c>
      <c r="D145" s="28">
        <f t="shared" si="6"/>
        <v>124331.20521301783</v>
      </c>
    </row>
    <row r="146" spans="1:4" x14ac:dyDescent="0.15">
      <c r="A146" s="22">
        <v>143</v>
      </c>
      <c r="B146" s="28">
        <f t="shared" si="7"/>
        <v>93948.580797901639</v>
      </c>
      <c r="C146" s="28">
        <f t="shared" si="8"/>
        <v>30382.624415116203</v>
      </c>
      <c r="D146" s="28">
        <f t="shared" si="6"/>
        <v>124331.20521301785</v>
      </c>
    </row>
    <row r="147" spans="1:4" x14ac:dyDescent="0.15">
      <c r="A147" s="22">
        <v>144</v>
      </c>
      <c r="B147" s="28">
        <f t="shared" si="7"/>
        <v>94115.339528817902</v>
      </c>
      <c r="C147" s="28">
        <f t="shared" si="8"/>
        <v>30215.865684199925</v>
      </c>
      <c r="D147" s="28">
        <f t="shared" si="6"/>
        <v>124331.20521301782</v>
      </c>
    </row>
    <row r="148" spans="1:4" x14ac:dyDescent="0.15">
      <c r="A148" s="22">
        <v>145</v>
      </c>
      <c r="B148" s="28">
        <f t="shared" si="7"/>
        <v>94282.394256481566</v>
      </c>
      <c r="C148" s="28">
        <f t="shared" si="8"/>
        <v>30048.810956536276</v>
      </c>
      <c r="D148" s="28">
        <f t="shared" si="6"/>
        <v>124331.20521301785</v>
      </c>
    </row>
    <row r="149" spans="1:4" x14ac:dyDescent="0.15">
      <c r="A149" s="22">
        <v>146</v>
      </c>
      <c r="B149" s="28">
        <f t="shared" si="7"/>
        <v>94449.74550628681</v>
      </c>
      <c r="C149" s="28">
        <f t="shared" si="8"/>
        <v>29881.459706731021</v>
      </c>
      <c r="D149" s="28">
        <f t="shared" si="6"/>
        <v>124331.20521301783</v>
      </c>
    </row>
    <row r="150" spans="1:4" x14ac:dyDescent="0.15">
      <c r="A150" s="22">
        <v>147</v>
      </c>
      <c r="B150" s="28">
        <f t="shared" si="7"/>
        <v>94617.393804560474</v>
      </c>
      <c r="C150" s="28">
        <f t="shared" si="8"/>
        <v>29713.811408457361</v>
      </c>
      <c r="D150" s="28">
        <f t="shared" si="6"/>
        <v>124331.20521301783</v>
      </c>
    </row>
    <row r="151" spans="1:4" x14ac:dyDescent="0.15">
      <c r="A151" s="22">
        <v>148</v>
      </c>
      <c r="B151" s="28">
        <f t="shared" si="7"/>
        <v>94785.33967856357</v>
      </c>
      <c r="C151" s="28">
        <f t="shared" si="8"/>
        <v>29545.865534454264</v>
      </c>
      <c r="D151" s="28">
        <f t="shared" si="6"/>
        <v>124331.20521301783</v>
      </c>
    </row>
    <row r="152" spans="1:4" x14ac:dyDescent="0.15">
      <c r="A152" s="22">
        <v>149</v>
      </c>
      <c r="B152" s="28">
        <f t="shared" si="7"/>
        <v>94953.583656493021</v>
      </c>
      <c r="C152" s="28">
        <f t="shared" si="8"/>
        <v>29377.621556524809</v>
      </c>
      <c r="D152" s="28">
        <f t="shared" si="6"/>
        <v>124331.20521301783</v>
      </c>
    </row>
    <row r="153" spans="1:4" x14ac:dyDescent="0.15">
      <c r="A153" s="22">
        <v>150</v>
      </c>
      <c r="B153" s="28">
        <f t="shared" si="7"/>
        <v>95122.126267483283</v>
      </c>
      <c r="C153" s="28">
        <f t="shared" si="8"/>
        <v>29209.078945534537</v>
      </c>
      <c r="D153" s="28">
        <f t="shared" si="6"/>
        <v>124331.20521301782</v>
      </c>
    </row>
    <row r="154" spans="1:4" x14ac:dyDescent="0.15">
      <c r="A154" s="22">
        <v>151</v>
      </c>
      <c r="B154" s="28">
        <f t="shared" si="7"/>
        <v>95290.968041608096</v>
      </c>
      <c r="C154" s="28">
        <f t="shared" si="8"/>
        <v>29040.237171409757</v>
      </c>
      <c r="D154" s="28">
        <f t="shared" si="6"/>
        <v>124331.20521301785</v>
      </c>
    </row>
    <row r="155" spans="1:4" x14ac:dyDescent="0.15">
      <c r="A155" s="22">
        <v>152</v>
      </c>
      <c r="B155" s="28">
        <f t="shared" si="7"/>
        <v>95460.109509881921</v>
      </c>
      <c r="C155" s="28">
        <f t="shared" si="8"/>
        <v>28871.095703135907</v>
      </c>
      <c r="D155" s="28">
        <f t="shared" si="6"/>
        <v>124331.20521301782</v>
      </c>
    </row>
    <row r="156" spans="1:4" x14ac:dyDescent="0.15">
      <c r="A156" s="22">
        <v>153</v>
      </c>
      <c r="B156" s="28">
        <f t="shared" si="7"/>
        <v>95629.551204261967</v>
      </c>
      <c r="C156" s="28">
        <f t="shared" si="8"/>
        <v>28701.654008755861</v>
      </c>
      <c r="D156" s="28">
        <f t="shared" si="6"/>
        <v>124331.20521301782</v>
      </c>
    </row>
    <row r="157" spans="1:4" x14ac:dyDescent="0.15">
      <c r="A157" s="22">
        <v>154</v>
      </c>
      <c r="B157" s="28">
        <f t="shared" si="7"/>
        <v>95799.293657649541</v>
      </c>
      <c r="C157" s="28">
        <f t="shared" si="8"/>
        <v>28531.911555368297</v>
      </c>
      <c r="D157" s="28">
        <f t="shared" si="6"/>
        <v>124331.20521301783</v>
      </c>
    </row>
    <row r="158" spans="1:4" x14ac:dyDescent="0.15">
      <c r="A158" s="22">
        <v>155</v>
      </c>
      <c r="B158" s="28">
        <f t="shared" si="7"/>
        <v>95969.33740389187</v>
      </c>
      <c r="C158" s="28">
        <f t="shared" si="8"/>
        <v>28361.867809125968</v>
      </c>
      <c r="D158" s="28">
        <f t="shared" si="6"/>
        <v>124331.20521301783</v>
      </c>
    </row>
    <row r="159" spans="1:4" x14ac:dyDescent="0.15">
      <c r="A159" s="22">
        <v>156</v>
      </c>
      <c r="B159" s="28">
        <f t="shared" si="7"/>
        <v>96139.68297778377</v>
      </c>
      <c r="C159" s="28">
        <f t="shared" si="8"/>
        <v>28191.522235234064</v>
      </c>
      <c r="D159" s="28">
        <f t="shared" si="6"/>
        <v>124331.20521301783</v>
      </c>
    </row>
    <row r="160" spans="1:4" x14ac:dyDescent="0.15">
      <c r="A160" s="22">
        <v>157</v>
      </c>
      <c r="B160" s="28">
        <f t="shared" si="7"/>
        <v>96310.330915069353</v>
      </c>
      <c r="C160" s="28">
        <f t="shared" si="8"/>
        <v>28020.874297948496</v>
      </c>
      <c r="D160" s="28">
        <f t="shared" si="6"/>
        <v>124331.20521301785</v>
      </c>
    </row>
    <row r="161" spans="1:4" x14ac:dyDescent="0.15">
      <c r="A161" s="22">
        <v>158</v>
      </c>
      <c r="B161" s="28">
        <f t="shared" si="7"/>
        <v>96481.281752443581</v>
      </c>
      <c r="C161" s="28">
        <f t="shared" si="8"/>
        <v>27849.923460574249</v>
      </c>
      <c r="D161" s="28">
        <f t="shared" si="6"/>
        <v>124331.20521301783</v>
      </c>
    </row>
    <row r="162" spans="1:4" x14ac:dyDescent="0.15">
      <c r="A162" s="22">
        <v>159</v>
      </c>
      <c r="B162" s="28">
        <f t="shared" si="7"/>
        <v>96652.536027554175</v>
      </c>
      <c r="C162" s="28">
        <f t="shared" si="8"/>
        <v>27678.669185463663</v>
      </c>
      <c r="D162" s="28">
        <f t="shared" si="6"/>
        <v>124331.20521301783</v>
      </c>
    </row>
    <row r="163" spans="1:4" x14ac:dyDescent="0.15">
      <c r="A163" s="22">
        <v>160</v>
      </c>
      <c r="B163" s="28">
        <f t="shared" si="7"/>
        <v>96824.094279003082</v>
      </c>
      <c r="C163" s="28">
        <f t="shared" si="8"/>
        <v>27507.110934014752</v>
      </c>
      <c r="D163" s="28">
        <f t="shared" si="6"/>
        <v>124331.20521301783</v>
      </c>
    </row>
    <row r="164" spans="1:4" x14ac:dyDescent="0.15">
      <c r="A164" s="22">
        <v>161</v>
      </c>
      <c r="B164" s="28">
        <f t="shared" si="7"/>
        <v>96995.957046348325</v>
      </c>
      <c r="C164" s="28">
        <f t="shared" si="8"/>
        <v>27335.248166669524</v>
      </c>
      <c r="D164" s="28">
        <f t="shared" si="6"/>
        <v>124331.20521301785</v>
      </c>
    </row>
    <row r="165" spans="1:4" x14ac:dyDescent="0.15">
      <c r="A165" s="22">
        <v>162</v>
      </c>
      <c r="B165" s="28">
        <f t="shared" si="7"/>
        <v>97168.124870105588</v>
      </c>
      <c r="C165" s="28">
        <f t="shared" si="8"/>
        <v>27163.08034291225</v>
      </c>
      <c r="D165" s="28">
        <f t="shared" si="6"/>
        <v>124331.20521301783</v>
      </c>
    </row>
    <row r="166" spans="1:4" x14ac:dyDescent="0.15">
      <c r="A166" s="22">
        <v>163</v>
      </c>
      <c r="B166" s="28">
        <f t="shared" si="7"/>
        <v>97340.598291750022</v>
      </c>
      <c r="C166" s="28">
        <f t="shared" si="8"/>
        <v>26990.606921267816</v>
      </c>
      <c r="D166" s="28">
        <f t="shared" si="6"/>
        <v>124331.20521301783</v>
      </c>
    </row>
    <row r="167" spans="1:4" x14ac:dyDescent="0.15">
      <c r="A167" s="22">
        <v>164</v>
      </c>
      <c r="B167" s="28">
        <f t="shared" si="7"/>
        <v>97513.377853717873</v>
      </c>
      <c r="C167" s="28">
        <f t="shared" si="8"/>
        <v>26817.827359299961</v>
      </c>
      <c r="D167" s="28">
        <f t="shared" si="6"/>
        <v>124331.20521301783</v>
      </c>
    </row>
    <row r="168" spans="1:4" x14ac:dyDescent="0.15">
      <c r="A168" s="22">
        <v>165</v>
      </c>
      <c r="B168" s="28">
        <f t="shared" si="7"/>
        <v>97686.464099408229</v>
      </c>
      <c r="C168" s="28">
        <f t="shared" si="8"/>
        <v>26644.741113609613</v>
      </c>
      <c r="D168" s="28">
        <f t="shared" si="6"/>
        <v>124331.20521301785</v>
      </c>
    </row>
    <row r="169" spans="1:4" x14ac:dyDescent="0.15">
      <c r="A169" s="22">
        <v>166</v>
      </c>
      <c r="B169" s="28">
        <f t="shared" si="7"/>
        <v>97859.857573184679</v>
      </c>
      <c r="C169" s="28">
        <f t="shared" si="8"/>
        <v>26471.347639833162</v>
      </c>
      <c r="D169" s="28">
        <f t="shared" si="6"/>
        <v>124331.20521301785</v>
      </c>
    </row>
    <row r="170" spans="1:4" x14ac:dyDescent="0.15">
      <c r="A170" s="22">
        <v>167</v>
      </c>
      <c r="B170" s="28">
        <f t="shared" si="7"/>
        <v>98033.558820377075</v>
      </c>
      <c r="C170" s="28">
        <f t="shared" si="8"/>
        <v>26297.646392640756</v>
      </c>
      <c r="D170" s="28">
        <f t="shared" si="6"/>
        <v>124331.20521301783</v>
      </c>
    </row>
    <row r="171" spans="1:4" x14ac:dyDescent="0.15">
      <c r="A171" s="22">
        <v>168</v>
      </c>
      <c r="B171" s="28">
        <f t="shared" si="7"/>
        <v>98207.56838728326</v>
      </c>
      <c r="C171" s="28">
        <f t="shared" si="8"/>
        <v>26123.636825734589</v>
      </c>
      <c r="D171" s="28">
        <f t="shared" si="6"/>
        <v>124331.20521301785</v>
      </c>
    </row>
    <row r="172" spans="1:4" x14ac:dyDescent="0.15">
      <c r="A172" s="22">
        <v>169</v>
      </c>
      <c r="B172" s="28">
        <f t="shared" si="7"/>
        <v>98381.886821170672</v>
      </c>
      <c r="C172" s="28">
        <f t="shared" si="8"/>
        <v>25949.318391847159</v>
      </c>
      <c r="D172" s="28">
        <f t="shared" si="6"/>
        <v>124331.20521301783</v>
      </c>
    </row>
    <row r="173" spans="1:4" x14ac:dyDescent="0.15">
      <c r="A173" s="22">
        <v>170</v>
      </c>
      <c r="B173" s="28">
        <f t="shared" si="7"/>
        <v>98556.514670278251</v>
      </c>
      <c r="C173" s="28">
        <f t="shared" si="8"/>
        <v>25774.690542739583</v>
      </c>
      <c r="D173" s="28">
        <f t="shared" si="6"/>
        <v>124331.20521301783</v>
      </c>
    </row>
    <row r="174" spans="1:4" x14ac:dyDescent="0.15">
      <c r="A174" s="22">
        <v>171</v>
      </c>
      <c r="B174" s="28">
        <f t="shared" si="7"/>
        <v>98731.452483817993</v>
      </c>
      <c r="C174" s="28">
        <f t="shared" si="8"/>
        <v>25599.752729199841</v>
      </c>
      <c r="D174" s="28">
        <f t="shared" si="6"/>
        <v>124331.20521301783</v>
      </c>
    </row>
    <row r="175" spans="1:4" x14ac:dyDescent="0.15">
      <c r="A175" s="22">
        <v>172</v>
      </c>
      <c r="B175" s="28">
        <f t="shared" si="7"/>
        <v>98906.700811976771</v>
      </c>
      <c r="C175" s="28">
        <f t="shared" si="8"/>
        <v>25424.50440104106</v>
      </c>
      <c r="D175" s="28">
        <f t="shared" si="6"/>
        <v>124331.20521301783</v>
      </c>
    </row>
    <row r="176" spans="1:4" x14ac:dyDescent="0.15">
      <c r="A176" s="22">
        <v>173</v>
      </c>
      <c r="B176" s="28">
        <f t="shared" si="7"/>
        <v>99082.260205918035</v>
      </c>
      <c r="C176" s="28">
        <f t="shared" si="8"/>
        <v>25248.945007099806</v>
      </c>
      <c r="D176" s="28">
        <f t="shared" si="6"/>
        <v>124331.20521301785</v>
      </c>
    </row>
    <row r="177" spans="1:4" x14ac:dyDescent="0.15">
      <c r="A177" s="22">
        <v>174</v>
      </c>
      <c r="B177" s="28">
        <f t="shared" si="7"/>
        <v>99258.13121778355</v>
      </c>
      <c r="C177" s="28">
        <f t="shared" si="8"/>
        <v>25073.073995234296</v>
      </c>
      <c r="D177" s="28">
        <f t="shared" si="6"/>
        <v>124331.20521301785</v>
      </c>
    </row>
    <row r="178" spans="1:4" x14ac:dyDescent="0.15">
      <c r="A178" s="22">
        <v>175</v>
      </c>
      <c r="B178" s="28">
        <f t="shared" si="7"/>
        <v>99434.314400695104</v>
      </c>
      <c r="C178" s="28">
        <f t="shared" si="8"/>
        <v>24896.890812322734</v>
      </c>
      <c r="D178" s="28">
        <f t="shared" si="6"/>
        <v>124331.20521301783</v>
      </c>
    </row>
    <row r="179" spans="1:4" x14ac:dyDescent="0.15">
      <c r="A179" s="22">
        <v>176</v>
      </c>
      <c r="B179" s="28">
        <f t="shared" si="7"/>
        <v>99610.810308756336</v>
      </c>
      <c r="C179" s="28">
        <f t="shared" si="8"/>
        <v>24720.394904261499</v>
      </c>
      <c r="D179" s="28">
        <f t="shared" si="6"/>
        <v>124331.20521301783</v>
      </c>
    </row>
    <row r="180" spans="1:4" x14ac:dyDescent="0.15">
      <c r="A180" s="22">
        <v>177</v>
      </c>
      <c r="B180" s="28">
        <f t="shared" si="7"/>
        <v>99787.619497054387</v>
      </c>
      <c r="C180" s="28">
        <f t="shared" si="8"/>
        <v>24543.585715963454</v>
      </c>
      <c r="D180" s="28">
        <f t="shared" si="6"/>
        <v>124331.20521301785</v>
      </c>
    </row>
    <row r="181" spans="1:4" x14ac:dyDescent="0.15">
      <c r="A181" s="22">
        <v>178</v>
      </c>
      <c r="B181" s="28">
        <f t="shared" si="7"/>
        <v>99964.742521661639</v>
      </c>
      <c r="C181" s="28">
        <f t="shared" si="8"/>
        <v>24366.462691356184</v>
      </c>
      <c r="D181" s="28">
        <f t="shared" si="6"/>
        <v>124331.20521301782</v>
      </c>
    </row>
    <row r="182" spans="1:4" x14ac:dyDescent="0.15">
      <c r="A182" s="22">
        <v>179</v>
      </c>
      <c r="B182" s="28">
        <f t="shared" si="7"/>
        <v>100142.1799396376</v>
      </c>
      <c r="C182" s="28">
        <f t="shared" si="8"/>
        <v>24189.025273380237</v>
      </c>
      <c r="D182" s="28">
        <f t="shared" si="6"/>
        <v>124331.20521301783</v>
      </c>
    </row>
    <row r="183" spans="1:4" x14ac:dyDescent="0.15">
      <c r="A183" s="22">
        <v>180</v>
      </c>
      <c r="B183" s="28">
        <f t="shared" si="7"/>
        <v>100319.93230903045</v>
      </c>
      <c r="C183" s="28">
        <f t="shared" si="8"/>
        <v>24011.272903987381</v>
      </c>
      <c r="D183" s="28">
        <f t="shared" si="6"/>
        <v>124331.20521301783</v>
      </c>
    </row>
    <row r="184" spans="1:4" x14ac:dyDescent="0.15">
      <c r="A184" s="22">
        <v>181</v>
      </c>
      <c r="B184" s="28">
        <f t="shared" si="7"/>
        <v>100498.000188879</v>
      </c>
      <c r="C184" s="28">
        <f t="shared" si="8"/>
        <v>23833.20502413885</v>
      </c>
      <c r="D184" s="28">
        <f t="shared" si="6"/>
        <v>124331.20521301785</v>
      </c>
    </row>
    <row r="185" spans="1:4" x14ac:dyDescent="0.15">
      <c r="A185" s="22">
        <v>182</v>
      </c>
      <c r="B185" s="28">
        <f t="shared" si="7"/>
        <v>100676.38413921425</v>
      </c>
      <c r="C185" s="28">
        <f t="shared" si="8"/>
        <v>23654.821073803592</v>
      </c>
      <c r="D185" s="28">
        <f t="shared" si="6"/>
        <v>124331.20521301785</v>
      </c>
    </row>
    <row r="186" spans="1:4" x14ac:dyDescent="0.15">
      <c r="A186" s="22">
        <v>183</v>
      </c>
      <c r="B186" s="28">
        <f t="shared" si="7"/>
        <v>100855.08472106136</v>
      </c>
      <c r="C186" s="28">
        <f t="shared" si="8"/>
        <v>23476.120491956484</v>
      </c>
      <c r="D186" s="28">
        <f t="shared" si="6"/>
        <v>124331.20521301785</v>
      </c>
    </row>
    <row r="187" spans="1:4" x14ac:dyDescent="0.15">
      <c r="A187" s="22">
        <v>184</v>
      </c>
      <c r="B187" s="28">
        <f t="shared" si="7"/>
        <v>101034.10249644125</v>
      </c>
      <c r="C187" s="28">
        <f t="shared" si="8"/>
        <v>23297.102716576599</v>
      </c>
      <c r="D187" s="28">
        <f t="shared" si="6"/>
        <v>124331.20521301785</v>
      </c>
    </row>
    <row r="188" spans="1:4" x14ac:dyDescent="0.15">
      <c r="A188" s="22">
        <v>185</v>
      </c>
      <c r="B188" s="28">
        <f t="shared" si="7"/>
        <v>101213.43802837242</v>
      </c>
      <c r="C188" s="28">
        <f t="shared" si="8"/>
        <v>23117.767184645418</v>
      </c>
      <c r="D188" s="28">
        <f t="shared" si="6"/>
        <v>124331.20521301783</v>
      </c>
    </row>
    <row r="189" spans="1:4" x14ac:dyDescent="0.15">
      <c r="A189" s="22">
        <v>186</v>
      </c>
      <c r="B189" s="28">
        <f t="shared" si="7"/>
        <v>101393.09188087279</v>
      </c>
      <c r="C189" s="28">
        <f t="shared" si="8"/>
        <v>22938.113332145054</v>
      </c>
      <c r="D189" s="28">
        <f t="shared" si="6"/>
        <v>124331.20521301785</v>
      </c>
    </row>
    <row r="190" spans="1:4" x14ac:dyDescent="0.15">
      <c r="A190" s="22">
        <v>187</v>
      </c>
      <c r="B190" s="28">
        <f t="shared" si="7"/>
        <v>101573.06461896132</v>
      </c>
      <c r="C190" s="28">
        <f t="shared" si="8"/>
        <v>22758.140594056506</v>
      </c>
      <c r="D190" s="28">
        <f t="shared" si="6"/>
        <v>124331.20521301782</v>
      </c>
    </row>
    <row r="191" spans="1:4" x14ac:dyDescent="0.15">
      <c r="A191" s="22">
        <v>188</v>
      </c>
      <c r="B191" s="28">
        <f t="shared" si="7"/>
        <v>101753.35680865997</v>
      </c>
      <c r="C191" s="28">
        <f t="shared" si="8"/>
        <v>22577.84840435785</v>
      </c>
      <c r="D191" s="28">
        <f t="shared" si="6"/>
        <v>124331.20521301782</v>
      </c>
    </row>
    <row r="192" spans="1:4" x14ac:dyDescent="0.15">
      <c r="A192" s="22">
        <v>189</v>
      </c>
      <c r="B192" s="28">
        <f t="shared" si="7"/>
        <v>101933.96901699537</v>
      </c>
      <c r="C192" s="28">
        <f t="shared" si="8"/>
        <v>22397.236196022481</v>
      </c>
      <c r="D192" s="28">
        <f t="shared" si="6"/>
        <v>124331.20521301785</v>
      </c>
    </row>
    <row r="193" spans="1:4" x14ac:dyDescent="0.15">
      <c r="A193" s="22">
        <v>190</v>
      </c>
      <c r="B193" s="28">
        <f t="shared" si="7"/>
        <v>102114.90181200052</v>
      </c>
      <c r="C193" s="28">
        <f t="shared" si="8"/>
        <v>22216.303401017314</v>
      </c>
      <c r="D193" s="28">
        <f t="shared" si="6"/>
        <v>124331.20521301783</v>
      </c>
    </row>
    <row r="194" spans="1:4" x14ac:dyDescent="0.15">
      <c r="A194" s="22">
        <v>191</v>
      </c>
      <c r="B194" s="28">
        <f t="shared" si="7"/>
        <v>102296.15576271682</v>
      </c>
      <c r="C194" s="28">
        <f t="shared" si="8"/>
        <v>22035.049450301016</v>
      </c>
      <c r="D194" s="28">
        <f t="shared" si="6"/>
        <v>124331.20521301783</v>
      </c>
    </row>
    <row r="195" spans="1:4" x14ac:dyDescent="0.15">
      <c r="A195" s="22">
        <v>192</v>
      </c>
      <c r="B195" s="28">
        <f t="shared" si="7"/>
        <v>102477.73143919563</v>
      </c>
      <c r="C195" s="28">
        <f t="shared" si="8"/>
        <v>21853.473773822188</v>
      </c>
      <c r="D195" s="28">
        <f t="shared" si="6"/>
        <v>124331.20521301782</v>
      </c>
    </row>
    <row r="196" spans="1:4" x14ac:dyDescent="0.15">
      <c r="A196" s="22">
        <v>193</v>
      </c>
      <c r="B196" s="28">
        <f t="shared" si="7"/>
        <v>102659.62941250022</v>
      </c>
      <c r="C196" s="28">
        <f t="shared" si="8"/>
        <v>21671.575800517618</v>
      </c>
      <c r="D196" s="28">
        <f t="shared" ref="D196:D259" si="9">B196+C196</f>
        <v>124331.20521301783</v>
      </c>
    </row>
    <row r="197" spans="1:4" x14ac:dyDescent="0.15">
      <c r="A197" s="22">
        <v>194</v>
      </c>
      <c r="B197" s="28">
        <f t="shared" ref="B197:B260" si="10">-PPMT($G$4/12,$A197,$G$5*12,$G$3,0,0)</f>
        <v>102841.8502547074</v>
      </c>
      <c r="C197" s="28">
        <f t="shared" ref="C197:C260" si="11">-IPMT($G$4/12,$A197,$G$5*12,$G$3,0,0)</f>
        <v>21489.354958310429</v>
      </c>
      <c r="D197" s="28">
        <f t="shared" si="9"/>
        <v>124331.20521301783</v>
      </c>
    </row>
    <row r="198" spans="1:4" x14ac:dyDescent="0.15">
      <c r="A198" s="22">
        <v>195</v>
      </c>
      <c r="B198" s="28">
        <f t="shared" si="10"/>
        <v>103024.39453890952</v>
      </c>
      <c r="C198" s="28">
        <f t="shared" si="11"/>
        <v>21306.810674108325</v>
      </c>
      <c r="D198" s="28">
        <f t="shared" si="9"/>
        <v>124331.20521301785</v>
      </c>
    </row>
    <row r="199" spans="1:4" x14ac:dyDescent="0.15">
      <c r="A199" s="22">
        <v>196</v>
      </c>
      <c r="B199" s="28">
        <f t="shared" si="10"/>
        <v>103207.26283921608</v>
      </c>
      <c r="C199" s="28">
        <f t="shared" si="11"/>
        <v>21123.942373801761</v>
      </c>
      <c r="D199" s="28">
        <f t="shared" si="9"/>
        <v>124331.20521301785</v>
      </c>
    </row>
    <row r="200" spans="1:4" x14ac:dyDescent="0.15">
      <c r="A200" s="22">
        <v>197</v>
      </c>
      <c r="B200" s="28">
        <f t="shared" si="10"/>
        <v>103390.4557307557</v>
      </c>
      <c r="C200" s="28">
        <f t="shared" si="11"/>
        <v>20940.749482262152</v>
      </c>
      <c r="D200" s="28">
        <f t="shared" si="9"/>
        <v>124331.20521301785</v>
      </c>
    </row>
    <row r="201" spans="1:4" x14ac:dyDescent="0.15">
      <c r="A201" s="22">
        <v>198</v>
      </c>
      <c r="B201" s="28">
        <f t="shared" si="10"/>
        <v>103573.97378967778</v>
      </c>
      <c r="C201" s="28">
        <f t="shared" si="11"/>
        <v>20757.231423340061</v>
      </c>
      <c r="D201" s="28">
        <f t="shared" si="9"/>
        <v>124331.20521301785</v>
      </c>
    </row>
    <row r="202" spans="1:4" x14ac:dyDescent="0.15">
      <c r="A202" s="22">
        <v>199</v>
      </c>
      <c r="B202" s="28">
        <f t="shared" si="10"/>
        <v>103757.81759315445</v>
      </c>
      <c r="C202" s="28">
        <f t="shared" si="11"/>
        <v>20573.387619863377</v>
      </c>
      <c r="D202" s="28">
        <f t="shared" si="9"/>
        <v>124331.20521301783</v>
      </c>
    </row>
    <row r="203" spans="1:4" x14ac:dyDescent="0.15">
      <c r="A203" s="22">
        <v>200</v>
      </c>
      <c r="B203" s="28">
        <f t="shared" si="10"/>
        <v>103941.9877193823</v>
      </c>
      <c r="C203" s="28">
        <f t="shared" si="11"/>
        <v>20389.21749363553</v>
      </c>
      <c r="D203" s="28">
        <f t="shared" si="9"/>
        <v>124331.20521301783</v>
      </c>
    </row>
    <row r="204" spans="1:4" x14ac:dyDescent="0.15">
      <c r="A204" s="22">
        <v>201</v>
      </c>
      <c r="B204" s="28">
        <f t="shared" si="10"/>
        <v>104126.48474758421</v>
      </c>
      <c r="C204" s="28">
        <f t="shared" si="11"/>
        <v>20204.720465433627</v>
      </c>
      <c r="D204" s="28">
        <f t="shared" si="9"/>
        <v>124331.20521301783</v>
      </c>
    </row>
    <row r="205" spans="1:4" x14ac:dyDescent="0.15">
      <c r="A205" s="22">
        <v>202</v>
      </c>
      <c r="B205" s="28">
        <f t="shared" si="10"/>
        <v>104311.30925801117</v>
      </c>
      <c r="C205" s="28">
        <f t="shared" si="11"/>
        <v>20019.895955006665</v>
      </c>
      <c r="D205" s="28">
        <f t="shared" si="9"/>
        <v>124331.20521301783</v>
      </c>
    </row>
    <row r="206" spans="1:4" x14ac:dyDescent="0.15">
      <c r="A206" s="22">
        <v>203</v>
      </c>
      <c r="B206" s="28">
        <f t="shared" si="10"/>
        <v>104496.46183194415</v>
      </c>
      <c r="C206" s="28">
        <f t="shared" si="11"/>
        <v>19834.743381073702</v>
      </c>
      <c r="D206" s="28">
        <f t="shared" si="9"/>
        <v>124331.20521301785</v>
      </c>
    </row>
    <row r="207" spans="1:4" x14ac:dyDescent="0.15">
      <c r="A207" s="22">
        <v>204</v>
      </c>
      <c r="B207" s="28">
        <f t="shared" si="10"/>
        <v>104681.94305169584</v>
      </c>
      <c r="C207" s="28">
        <f t="shared" si="11"/>
        <v>19649.262161321996</v>
      </c>
      <c r="D207" s="28">
        <f t="shared" si="9"/>
        <v>124331.20521301783</v>
      </c>
    </row>
    <row r="208" spans="1:4" x14ac:dyDescent="0.15">
      <c r="A208" s="22">
        <v>205</v>
      </c>
      <c r="B208" s="28">
        <f t="shared" si="10"/>
        <v>104867.7535006126</v>
      </c>
      <c r="C208" s="28">
        <f t="shared" si="11"/>
        <v>19463.451712405236</v>
      </c>
      <c r="D208" s="28">
        <f t="shared" si="9"/>
        <v>124331.20521301783</v>
      </c>
    </row>
    <row r="209" spans="1:4" x14ac:dyDescent="0.15">
      <c r="A209" s="22">
        <v>206</v>
      </c>
      <c r="B209" s="28">
        <f t="shared" si="10"/>
        <v>105053.89376307618</v>
      </c>
      <c r="C209" s="28">
        <f t="shared" si="11"/>
        <v>19277.311449941648</v>
      </c>
      <c r="D209" s="28">
        <f t="shared" si="9"/>
        <v>124331.20521301782</v>
      </c>
    </row>
    <row r="210" spans="1:4" x14ac:dyDescent="0.15">
      <c r="A210" s="22">
        <v>207</v>
      </c>
      <c r="B210" s="28">
        <f t="shared" si="10"/>
        <v>105240.36442450563</v>
      </c>
      <c r="C210" s="28">
        <f t="shared" si="11"/>
        <v>19090.840788512189</v>
      </c>
      <c r="D210" s="28">
        <f t="shared" si="9"/>
        <v>124331.20521301782</v>
      </c>
    </row>
    <row r="211" spans="1:4" x14ac:dyDescent="0.15">
      <c r="A211" s="22">
        <v>208</v>
      </c>
      <c r="B211" s="28">
        <f t="shared" si="10"/>
        <v>105427.16607135914</v>
      </c>
      <c r="C211" s="28">
        <f t="shared" si="11"/>
        <v>18904.039141658694</v>
      </c>
      <c r="D211" s="28">
        <f t="shared" si="9"/>
        <v>124331.20521301783</v>
      </c>
    </row>
    <row r="212" spans="1:4" x14ac:dyDescent="0.15">
      <c r="A212" s="22">
        <v>209</v>
      </c>
      <c r="B212" s="28">
        <f t="shared" si="10"/>
        <v>105614.29929113582</v>
      </c>
      <c r="C212" s="28">
        <f t="shared" si="11"/>
        <v>18716.905921882029</v>
      </c>
      <c r="D212" s="28">
        <f t="shared" si="9"/>
        <v>124331.20521301785</v>
      </c>
    </row>
    <row r="213" spans="1:4" x14ac:dyDescent="0.15">
      <c r="A213" s="22">
        <v>210</v>
      </c>
      <c r="B213" s="28">
        <f t="shared" si="10"/>
        <v>105801.76467237758</v>
      </c>
      <c r="C213" s="28">
        <f t="shared" si="11"/>
        <v>18529.440540640262</v>
      </c>
      <c r="D213" s="28">
        <f t="shared" si="9"/>
        <v>124331.20521301785</v>
      </c>
    </row>
    <row r="214" spans="1:4" x14ac:dyDescent="0.15">
      <c r="A214" s="22">
        <v>211</v>
      </c>
      <c r="B214" s="28">
        <f t="shared" si="10"/>
        <v>105989.56280467105</v>
      </c>
      <c r="C214" s="28">
        <f t="shared" si="11"/>
        <v>18341.64240834679</v>
      </c>
      <c r="D214" s="28">
        <f t="shared" si="9"/>
        <v>124331.20521301783</v>
      </c>
    </row>
    <row r="215" spans="1:4" x14ac:dyDescent="0.15">
      <c r="A215" s="22">
        <v>212</v>
      </c>
      <c r="B215" s="28">
        <f t="shared" si="10"/>
        <v>106177.69427864935</v>
      </c>
      <c r="C215" s="28">
        <f t="shared" si="11"/>
        <v>18153.5109343685</v>
      </c>
      <c r="D215" s="28">
        <f t="shared" si="9"/>
        <v>124331.20521301785</v>
      </c>
    </row>
    <row r="216" spans="1:4" x14ac:dyDescent="0.15">
      <c r="A216" s="22">
        <v>213</v>
      </c>
      <c r="B216" s="28">
        <f t="shared" si="10"/>
        <v>106366.15968599395</v>
      </c>
      <c r="C216" s="28">
        <f t="shared" si="11"/>
        <v>17965.0455270239</v>
      </c>
      <c r="D216" s="28">
        <f t="shared" si="9"/>
        <v>124331.20521301785</v>
      </c>
    </row>
    <row r="217" spans="1:4" x14ac:dyDescent="0.15">
      <c r="A217" s="22">
        <v>214</v>
      </c>
      <c r="B217" s="28">
        <f t="shared" si="10"/>
        <v>106554.95961943659</v>
      </c>
      <c r="C217" s="28">
        <f t="shared" si="11"/>
        <v>17776.245593581261</v>
      </c>
      <c r="D217" s="28">
        <f t="shared" si="9"/>
        <v>124331.20521301785</v>
      </c>
    </row>
    <row r="218" spans="1:4" x14ac:dyDescent="0.15">
      <c r="A218" s="22">
        <v>215</v>
      </c>
      <c r="B218" s="28">
        <f t="shared" si="10"/>
        <v>106744.09467276109</v>
      </c>
      <c r="C218" s="28">
        <f t="shared" si="11"/>
        <v>17587.110540256763</v>
      </c>
      <c r="D218" s="28">
        <f t="shared" si="9"/>
        <v>124331.20521301785</v>
      </c>
    </row>
    <row r="219" spans="1:4" x14ac:dyDescent="0.15">
      <c r="A219" s="22">
        <v>216</v>
      </c>
      <c r="B219" s="28">
        <f t="shared" si="10"/>
        <v>106933.56544080524</v>
      </c>
      <c r="C219" s="28">
        <f t="shared" si="11"/>
        <v>17397.639772212609</v>
      </c>
      <c r="D219" s="28">
        <f t="shared" si="9"/>
        <v>124331.20521301785</v>
      </c>
    </row>
    <row r="220" spans="1:4" x14ac:dyDescent="0.15">
      <c r="A220" s="22">
        <v>217</v>
      </c>
      <c r="B220" s="28">
        <f t="shared" si="10"/>
        <v>107123.37251946266</v>
      </c>
      <c r="C220" s="28">
        <f t="shared" si="11"/>
        <v>17207.832693555178</v>
      </c>
      <c r="D220" s="28">
        <f t="shared" si="9"/>
        <v>124331.20521301783</v>
      </c>
    </row>
    <row r="221" spans="1:4" x14ac:dyDescent="0.15">
      <c r="A221" s="22">
        <v>218</v>
      </c>
      <c r="B221" s="28">
        <f t="shared" si="10"/>
        <v>107313.5165056847</v>
      </c>
      <c r="C221" s="28">
        <f t="shared" si="11"/>
        <v>17017.688707333131</v>
      </c>
      <c r="D221" s="28">
        <f t="shared" si="9"/>
        <v>124331.20521301783</v>
      </c>
    </row>
    <row r="222" spans="1:4" x14ac:dyDescent="0.15">
      <c r="A222" s="22">
        <v>219</v>
      </c>
      <c r="B222" s="28">
        <f t="shared" si="10"/>
        <v>107503.99799748229</v>
      </c>
      <c r="C222" s="28">
        <f t="shared" si="11"/>
        <v>16827.207215535545</v>
      </c>
      <c r="D222" s="28">
        <f t="shared" si="9"/>
        <v>124331.20521301783</v>
      </c>
    </row>
    <row r="223" spans="1:4" x14ac:dyDescent="0.15">
      <c r="A223" s="22">
        <v>220</v>
      </c>
      <c r="B223" s="28">
        <f t="shared" si="10"/>
        <v>107694.81759392783</v>
      </c>
      <c r="C223" s="28">
        <f t="shared" si="11"/>
        <v>16636.387619090008</v>
      </c>
      <c r="D223" s="28">
        <f t="shared" si="9"/>
        <v>124331.20521301783</v>
      </c>
    </row>
    <row r="224" spans="1:4" x14ac:dyDescent="0.15">
      <c r="A224" s="22">
        <v>221</v>
      </c>
      <c r="B224" s="28">
        <f t="shared" si="10"/>
        <v>107885.97589515705</v>
      </c>
      <c r="C224" s="28">
        <f t="shared" si="11"/>
        <v>16445.229317860791</v>
      </c>
      <c r="D224" s="28">
        <f t="shared" si="9"/>
        <v>124331.20521301785</v>
      </c>
    </row>
    <row r="225" spans="1:4" x14ac:dyDescent="0.15">
      <c r="A225" s="22">
        <v>222</v>
      </c>
      <c r="B225" s="28">
        <f t="shared" si="10"/>
        <v>108077.47350237095</v>
      </c>
      <c r="C225" s="28">
        <f t="shared" si="11"/>
        <v>16253.731710646887</v>
      </c>
      <c r="D225" s="28">
        <f t="shared" si="9"/>
        <v>124331.20521301783</v>
      </c>
    </row>
    <row r="226" spans="1:4" x14ac:dyDescent="0.15">
      <c r="A226" s="22">
        <v>223</v>
      </c>
      <c r="B226" s="28">
        <f t="shared" si="10"/>
        <v>108269.31101783767</v>
      </c>
      <c r="C226" s="28">
        <f t="shared" si="11"/>
        <v>16061.894195180179</v>
      </c>
      <c r="D226" s="28">
        <f t="shared" si="9"/>
        <v>124331.20521301785</v>
      </c>
    </row>
    <row r="227" spans="1:4" x14ac:dyDescent="0.15">
      <c r="A227" s="22">
        <v>224</v>
      </c>
      <c r="B227" s="28">
        <f t="shared" si="10"/>
        <v>108461.48904489432</v>
      </c>
      <c r="C227" s="28">
        <f t="shared" si="11"/>
        <v>15869.716168123514</v>
      </c>
      <c r="D227" s="28">
        <f t="shared" si="9"/>
        <v>124331.20521301783</v>
      </c>
    </row>
    <row r="228" spans="1:4" x14ac:dyDescent="0.15">
      <c r="A228" s="22">
        <v>225</v>
      </c>
      <c r="B228" s="28">
        <f t="shared" si="10"/>
        <v>108654.00818794902</v>
      </c>
      <c r="C228" s="28">
        <f t="shared" si="11"/>
        <v>15677.197025068825</v>
      </c>
      <c r="D228" s="28">
        <f t="shared" si="9"/>
        <v>124331.20521301785</v>
      </c>
    </row>
    <row r="229" spans="1:4" x14ac:dyDescent="0.15">
      <c r="A229" s="22">
        <v>226</v>
      </c>
      <c r="B229" s="28">
        <f t="shared" si="10"/>
        <v>108846.86905248261</v>
      </c>
      <c r="C229" s="28">
        <f t="shared" si="11"/>
        <v>15484.336160535215</v>
      </c>
      <c r="D229" s="28">
        <f t="shared" si="9"/>
        <v>124331.20521301782</v>
      </c>
    </row>
    <row r="230" spans="1:4" x14ac:dyDescent="0.15">
      <c r="A230" s="22">
        <v>227</v>
      </c>
      <c r="B230" s="28">
        <f t="shared" si="10"/>
        <v>109040.07224505077</v>
      </c>
      <c r="C230" s="28">
        <f t="shared" si="11"/>
        <v>15291.13296796706</v>
      </c>
      <c r="D230" s="28">
        <f t="shared" si="9"/>
        <v>124331.20521301783</v>
      </c>
    </row>
    <row r="231" spans="1:4" x14ac:dyDescent="0.15">
      <c r="A231" s="22">
        <v>228</v>
      </c>
      <c r="B231" s="28">
        <f t="shared" si="10"/>
        <v>109233.61837328575</v>
      </c>
      <c r="C231" s="28">
        <f t="shared" si="11"/>
        <v>15097.586839732097</v>
      </c>
      <c r="D231" s="28">
        <f t="shared" si="9"/>
        <v>124331.20521301785</v>
      </c>
    </row>
    <row r="232" spans="1:4" x14ac:dyDescent="0.15">
      <c r="A232" s="22">
        <v>229</v>
      </c>
      <c r="B232" s="28">
        <f t="shared" si="10"/>
        <v>109427.50804589831</v>
      </c>
      <c r="C232" s="28">
        <f t="shared" si="11"/>
        <v>14903.697167119513</v>
      </c>
      <c r="D232" s="28">
        <f t="shared" si="9"/>
        <v>124331.20521301782</v>
      </c>
    </row>
    <row r="233" spans="1:4" x14ac:dyDescent="0.15">
      <c r="A233" s="22">
        <v>230</v>
      </c>
      <c r="B233" s="28">
        <f t="shared" si="10"/>
        <v>109621.74187267979</v>
      </c>
      <c r="C233" s="28">
        <f t="shared" si="11"/>
        <v>14709.463340338043</v>
      </c>
      <c r="D233" s="28">
        <f t="shared" si="9"/>
        <v>124331.20521301783</v>
      </c>
    </row>
    <row r="234" spans="1:4" x14ac:dyDescent="0.15">
      <c r="A234" s="22">
        <v>231</v>
      </c>
      <c r="B234" s="28">
        <f t="shared" si="10"/>
        <v>109816.32046450379</v>
      </c>
      <c r="C234" s="28">
        <f t="shared" si="11"/>
        <v>14514.88474851404</v>
      </c>
      <c r="D234" s="28">
        <f t="shared" si="9"/>
        <v>124331.20521301783</v>
      </c>
    </row>
    <row r="235" spans="1:4" x14ac:dyDescent="0.15">
      <c r="A235" s="22">
        <v>232</v>
      </c>
      <c r="B235" s="28">
        <f t="shared" si="10"/>
        <v>110011.24443332829</v>
      </c>
      <c r="C235" s="28">
        <f t="shared" si="11"/>
        <v>14319.960779689545</v>
      </c>
      <c r="D235" s="28">
        <f t="shared" si="9"/>
        <v>124331.20521301783</v>
      </c>
    </row>
    <row r="236" spans="1:4" x14ac:dyDescent="0.15">
      <c r="A236" s="22">
        <v>233</v>
      </c>
      <c r="B236" s="28">
        <f t="shared" si="10"/>
        <v>110206.51439219745</v>
      </c>
      <c r="C236" s="28">
        <f t="shared" si="11"/>
        <v>14124.690820820388</v>
      </c>
      <c r="D236" s="28">
        <f t="shared" si="9"/>
        <v>124331.20521301783</v>
      </c>
    </row>
    <row r="237" spans="1:4" x14ac:dyDescent="0.15">
      <c r="A237" s="22">
        <v>234</v>
      </c>
      <c r="B237" s="28">
        <f t="shared" si="10"/>
        <v>110402.1309552436</v>
      </c>
      <c r="C237" s="28">
        <f t="shared" si="11"/>
        <v>13929.074257774235</v>
      </c>
      <c r="D237" s="28">
        <f t="shared" si="9"/>
        <v>124331.20521301783</v>
      </c>
    </row>
    <row r="238" spans="1:4" x14ac:dyDescent="0.15">
      <c r="A238" s="22">
        <v>235</v>
      </c>
      <c r="B238" s="28">
        <f t="shared" si="10"/>
        <v>110598.09473768916</v>
      </c>
      <c r="C238" s="28">
        <f t="shared" si="11"/>
        <v>13733.11047532868</v>
      </c>
      <c r="D238" s="28">
        <f t="shared" si="9"/>
        <v>124331.20521301783</v>
      </c>
    </row>
    <row r="239" spans="1:4" x14ac:dyDescent="0.15">
      <c r="A239" s="22">
        <v>236</v>
      </c>
      <c r="B239" s="28">
        <f t="shared" si="10"/>
        <v>110794.40635584856</v>
      </c>
      <c r="C239" s="28">
        <f t="shared" si="11"/>
        <v>13536.79885716928</v>
      </c>
      <c r="D239" s="28">
        <f t="shared" si="9"/>
        <v>124331.20521301785</v>
      </c>
    </row>
    <row r="240" spans="1:4" x14ac:dyDescent="0.15">
      <c r="A240" s="22">
        <v>237</v>
      </c>
      <c r="B240" s="28">
        <f t="shared" si="10"/>
        <v>110991.06642713018</v>
      </c>
      <c r="C240" s="28">
        <f t="shared" si="11"/>
        <v>13340.13878588765</v>
      </c>
      <c r="D240" s="28">
        <f t="shared" si="9"/>
        <v>124331.20521301783</v>
      </c>
    </row>
    <row r="241" spans="1:4" x14ac:dyDescent="0.15">
      <c r="A241" s="22">
        <v>238</v>
      </c>
      <c r="B241" s="28">
        <f t="shared" si="10"/>
        <v>111188.07557003835</v>
      </c>
      <c r="C241" s="28">
        <f t="shared" si="11"/>
        <v>13143.129642979495</v>
      </c>
      <c r="D241" s="28">
        <f t="shared" si="9"/>
        <v>124331.20521301783</v>
      </c>
    </row>
    <row r="242" spans="1:4" x14ac:dyDescent="0.15">
      <c r="A242" s="22">
        <v>239</v>
      </c>
      <c r="B242" s="28">
        <f t="shared" si="10"/>
        <v>111385.43440417516</v>
      </c>
      <c r="C242" s="28">
        <f t="shared" si="11"/>
        <v>12945.770808842675</v>
      </c>
      <c r="D242" s="28">
        <f t="shared" si="9"/>
        <v>124331.20521301783</v>
      </c>
    </row>
    <row r="243" spans="1:4" x14ac:dyDescent="0.15">
      <c r="A243" s="22">
        <v>240</v>
      </c>
      <c r="B243" s="28">
        <f t="shared" si="10"/>
        <v>111583.14355024257</v>
      </c>
      <c r="C243" s="28">
        <f t="shared" si="11"/>
        <v>12748.061662775266</v>
      </c>
      <c r="D243" s="28">
        <f t="shared" si="9"/>
        <v>124331.20521301783</v>
      </c>
    </row>
    <row r="244" spans="1:4" x14ac:dyDescent="0.15">
      <c r="A244" s="22">
        <v>241</v>
      </c>
      <c r="B244" s="28">
        <f t="shared" si="10"/>
        <v>111781.20363004426</v>
      </c>
      <c r="C244" s="28">
        <f t="shared" si="11"/>
        <v>12550.001582973582</v>
      </c>
      <c r="D244" s="28">
        <f t="shared" si="9"/>
        <v>124331.20521301783</v>
      </c>
    </row>
    <row r="245" spans="1:4" x14ac:dyDescent="0.15">
      <c r="A245" s="22">
        <v>242</v>
      </c>
      <c r="B245" s="28">
        <f t="shared" si="10"/>
        <v>111979.61526648758</v>
      </c>
      <c r="C245" s="28">
        <f t="shared" si="11"/>
        <v>12351.589946530254</v>
      </c>
      <c r="D245" s="28">
        <f t="shared" si="9"/>
        <v>124331.20521301783</v>
      </c>
    </row>
    <row r="246" spans="1:4" x14ac:dyDescent="0.15">
      <c r="A246" s="22">
        <v>243</v>
      </c>
      <c r="B246" s="28">
        <f t="shared" si="10"/>
        <v>112178.37908358561</v>
      </c>
      <c r="C246" s="28">
        <f t="shared" si="11"/>
        <v>12152.82612943224</v>
      </c>
      <c r="D246" s="28">
        <f t="shared" si="9"/>
        <v>124331.20521301785</v>
      </c>
    </row>
    <row r="247" spans="1:4" x14ac:dyDescent="0.15">
      <c r="A247" s="22">
        <v>244</v>
      </c>
      <c r="B247" s="28">
        <f t="shared" si="10"/>
        <v>112377.49570645897</v>
      </c>
      <c r="C247" s="28">
        <f t="shared" si="11"/>
        <v>11953.709506558875</v>
      </c>
      <c r="D247" s="28">
        <f t="shared" si="9"/>
        <v>124331.20521301785</v>
      </c>
    </row>
    <row r="248" spans="1:4" x14ac:dyDescent="0.15">
      <c r="A248" s="22">
        <v>245</v>
      </c>
      <c r="B248" s="28">
        <f t="shared" si="10"/>
        <v>112576.96576133794</v>
      </c>
      <c r="C248" s="28">
        <f t="shared" si="11"/>
        <v>11754.239451679907</v>
      </c>
      <c r="D248" s="28">
        <f t="shared" si="9"/>
        <v>124331.20521301785</v>
      </c>
    </row>
    <row r="249" spans="1:4" x14ac:dyDescent="0.15">
      <c r="A249" s="22">
        <v>246</v>
      </c>
      <c r="B249" s="28">
        <f t="shared" si="10"/>
        <v>112776.78987556431</v>
      </c>
      <c r="C249" s="28">
        <f t="shared" si="11"/>
        <v>11554.415337453536</v>
      </c>
      <c r="D249" s="28">
        <f t="shared" si="9"/>
        <v>124331.20521301785</v>
      </c>
    </row>
    <row r="250" spans="1:4" x14ac:dyDescent="0.15">
      <c r="A250" s="22">
        <v>247</v>
      </c>
      <c r="B250" s="28">
        <f t="shared" si="10"/>
        <v>112976.96867759342</v>
      </c>
      <c r="C250" s="28">
        <f t="shared" si="11"/>
        <v>11354.236535424408</v>
      </c>
      <c r="D250" s="28">
        <f t="shared" si="9"/>
        <v>124331.20521301783</v>
      </c>
    </row>
    <row r="251" spans="1:4" x14ac:dyDescent="0.15">
      <c r="A251" s="22">
        <v>248</v>
      </c>
      <c r="B251" s="28">
        <f t="shared" si="10"/>
        <v>113177.50279699615</v>
      </c>
      <c r="C251" s="28">
        <f t="shared" si="11"/>
        <v>11153.702416021681</v>
      </c>
      <c r="D251" s="28">
        <f t="shared" si="9"/>
        <v>124331.20521301783</v>
      </c>
    </row>
    <row r="252" spans="1:4" x14ac:dyDescent="0.15">
      <c r="A252" s="22">
        <v>249</v>
      </c>
      <c r="B252" s="28">
        <f t="shared" si="10"/>
        <v>113378.39286446084</v>
      </c>
      <c r="C252" s="28">
        <f t="shared" si="11"/>
        <v>10952.812348557012</v>
      </c>
      <c r="D252" s="28">
        <f t="shared" si="9"/>
        <v>124331.20521301785</v>
      </c>
    </row>
    <row r="253" spans="1:4" x14ac:dyDescent="0.15">
      <c r="A253" s="22">
        <v>250</v>
      </c>
      <c r="B253" s="28">
        <f t="shared" si="10"/>
        <v>113579.63951179523</v>
      </c>
      <c r="C253" s="28">
        <f t="shared" si="11"/>
        <v>10751.565701222593</v>
      </c>
      <c r="D253" s="28">
        <f t="shared" si="9"/>
        <v>124331.20521301782</v>
      </c>
    </row>
    <row r="254" spans="1:4" x14ac:dyDescent="0.15">
      <c r="A254" s="22">
        <v>251</v>
      </c>
      <c r="B254" s="28">
        <f t="shared" si="10"/>
        <v>113781.24337192868</v>
      </c>
      <c r="C254" s="28">
        <f t="shared" si="11"/>
        <v>10549.961841089158</v>
      </c>
      <c r="D254" s="28">
        <f t="shared" si="9"/>
        <v>124331.20521301783</v>
      </c>
    </row>
    <row r="255" spans="1:4" x14ac:dyDescent="0.15">
      <c r="A255" s="22">
        <v>252</v>
      </c>
      <c r="B255" s="28">
        <f t="shared" si="10"/>
        <v>113983.20507891386</v>
      </c>
      <c r="C255" s="28">
        <f t="shared" si="11"/>
        <v>10348.000134103986</v>
      </c>
      <c r="D255" s="28">
        <f t="shared" si="9"/>
        <v>124331.20521301785</v>
      </c>
    </row>
    <row r="256" spans="1:4" x14ac:dyDescent="0.15">
      <c r="A256" s="22">
        <v>253</v>
      </c>
      <c r="B256" s="28">
        <f t="shared" si="10"/>
        <v>114185.52526792893</v>
      </c>
      <c r="C256" s="28">
        <f t="shared" si="11"/>
        <v>10145.679945088914</v>
      </c>
      <c r="D256" s="28">
        <f t="shared" si="9"/>
        <v>124331.20521301783</v>
      </c>
    </row>
    <row r="257" spans="1:4" x14ac:dyDescent="0.15">
      <c r="A257" s="22">
        <v>254</v>
      </c>
      <c r="B257" s="28">
        <f t="shared" si="10"/>
        <v>114388.20457527949</v>
      </c>
      <c r="C257" s="28">
        <f t="shared" si="11"/>
        <v>9943.0006377383397</v>
      </c>
      <c r="D257" s="28">
        <f t="shared" si="9"/>
        <v>124331.20521301783</v>
      </c>
    </row>
    <row r="258" spans="1:4" x14ac:dyDescent="0.15">
      <c r="A258" s="22">
        <v>255</v>
      </c>
      <c r="B258" s="28">
        <f t="shared" si="10"/>
        <v>114591.24363840061</v>
      </c>
      <c r="C258" s="28">
        <f t="shared" si="11"/>
        <v>9739.9615746172167</v>
      </c>
      <c r="D258" s="28">
        <f t="shared" si="9"/>
        <v>124331.20521301783</v>
      </c>
    </row>
    <row r="259" spans="1:4" x14ac:dyDescent="0.15">
      <c r="A259" s="22">
        <v>256</v>
      </c>
      <c r="B259" s="28">
        <f t="shared" si="10"/>
        <v>114794.64309585879</v>
      </c>
      <c r="C259" s="28">
        <f t="shared" si="11"/>
        <v>9536.5621171590556</v>
      </c>
      <c r="D259" s="28">
        <f t="shared" si="9"/>
        <v>124331.20521301785</v>
      </c>
    </row>
    <row r="260" spans="1:4" x14ac:dyDescent="0.15">
      <c r="A260" s="22">
        <v>257</v>
      </c>
      <c r="B260" s="28">
        <f t="shared" si="10"/>
        <v>114998.40358735393</v>
      </c>
      <c r="C260" s="28">
        <f t="shared" si="11"/>
        <v>9332.8016256639057</v>
      </c>
      <c r="D260" s="28">
        <f t="shared" ref="D260:D303" si="12">B260+C260</f>
        <v>124331.20521301783</v>
      </c>
    </row>
    <row r="261" spans="1:4" x14ac:dyDescent="0.15">
      <c r="A261" s="22">
        <v>258</v>
      </c>
      <c r="B261" s="28">
        <f t="shared" ref="B261:B303" si="13">-PPMT($G$4/12,$A261,$G$5*12,$G$3,0,0)</f>
        <v>115202.52575372148</v>
      </c>
      <c r="C261" s="28">
        <f t="shared" ref="C261:C303" si="14">-IPMT($G$4/12,$A261,$G$5*12,$G$3,0,0)</f>
        <v>9128.6794592963524</v>
      </c>
      <c r="D261" s="28">
        <f t="shared" si="12"/>
        <v>124331.20521301783</v>
      </c>
    </row>
    <row r="262" spans="1:4" x14ac:dyDescent="0.15">
      <c r="A262" s="22">
        <v>259</v>
      </c>
      <c r="B262" s="28">
        <f t="shared" si="13"/>
        <v>115407.01023693435</v>
      </c>
      <c r="C262" s="28">
        <f t="shared" si="14"/>
        <v>8924.1949760834977</v>
      </c>
      <c r="D262" s="28">
        <f t="shared" si="12"/>
        <v>124331.20521301785</v>
      </c>
    </row>
    <row r="263" spans="1:4" x14ac:dyDescent="0.15">
      <c r="A263" s="22">
        <v>260</v>
      </c>
      <c r="B263" s="28">
        <f t="shared" si="13"/>
        <v>115611.85768010491</v>
      </c>
      <c r="C263" s="28">
        <f t="shared" si="14"/>
        <v>8719.3475329129415</v>
      </c>
      <c r="D263" s="28">
        <f t="shared" si="12"/>
        <v>124331.20521301785</v>
      </c>
    </row>
    <row r="264" spans="1:4" x14ac:dyDescent="0.15">
      <c r="A264" s="22">
        <v>261</v>
      </c>
      <c r="B264" s="28">
        <f t="shared" si="13"/>
        <v>115817.06872748707</v>
      </c>
      <c r="C264" s="28">
        <f t="shared" si="14"/>
        <v>8514.1364855307529</v>
      </c>
      <c r="D264" s="28">
        <f t="shared" si="12"/>
        <v>124331.20521301782</v>
      </c>
    </row>
    <row r="265" spans="1:4" x14ac:dyDescent="0.15">
      <c r="A265" s="22">
        <v>262</v>
      </c>
      <c r="B265" s="28">
        <f t="shared" si="13"/>
        <v>116022.64402447837</v>
      </c>
      <c r="C265" s="28">
        <f t="shared" si="14"/>
        <v>8308.5611885394646</v>
      </c>
      <c r="D265" s="28">
        <f t="shared" si="12"/>
        <v>124331.20521301783</v>
      </c>
    </row>
    <row r="266" spans="1:4" x14ac:dyDescent="0.15">
      <c r="A266" s="22">
        <v>263</v>
      </c>
      <c r="B266" s="28">
        <f t="shared" si="13"/>
        <v>116228.58421762183</v>
      </c>
      <c r="C266" s="28">
        <f t="shared" si="14"/>
        <v>8102.6209953960133</v>
      </c>
      <c r="D266" s="28">
        <f t="shared" si="12"/>
        <v>124331.20521301785</v>
      </c>
    </row>
    <row r="267" spans="1:4" x14ac:dyDescent="0.15">
      <c r="A267" s="22">
        <v>264</v>
      </c>
      <c r="B267" s="28">
        <f t="shared" si="13"/>
        <v>116434.88995460809</v>
      </c>
      <c r="C267" s="28">
        <f t="shared" si="14"/>
        <v>7896.3152584097343</v>
      </c>
      <c r="D267" s="28">
        <f t="shared" si="12"/>
        <v>124331.20521301783</v>
      </c>
    </row>
    <row r="268" spans="1:4" x14ac:dyDescent="0.15">
      <c r="A268" s="22">
        <v>265</v>
      </c>
      <c r="B268" s="28">
        <f t="shared" si="13"/>
        <v>116641.56188427753</v>
      </c>
      <c r="C268" s="28">
        <f t="shared" si="14"/>
        <v>7689.6433287403052</v>
      </c>
      <c r="D268" s="28">
        <f t="shared" si="12"/>
        <v>124331.20521301783</v>
      </c>
    </row>
    <row r="269" spans="1:4" x14ac:dyDescent="0.15">
      <c r="A269" s="22">
        <v>266</v>
      </c>
      <c r="B269" s="28">
        <f t="shared" si="13"/>
        <v>116848.60065662213</v>
      </c>
      <c r="C269" s="28">
        <f t="shared" si="14"/>
        <v>7482.604556395715</v>
      </c>
      <c r="D269" s="28">
        <f t="shared" si="12"/>
        <v>124331.20521301785</v>
      </c>
    </row>
    <row r="270" spans="1:4" x14ac:dyDescent="0.15">
      <c r="A270" s="22">
        <v>267</v>
      </c>
      <c r="B270" s="28">
        <f t="shared" si="13"/>
        <v>117056.00692278764</v>
      </c>
      <c r="C270" s="28">
        <f t="shared" si="14"/>
        <v>7275.1982902302098</v>
      </c>
      <c r="D270" s="28">
        <f t="shared" si="12"/>
        <v>124331.20521301785</v>
      </c>
    </row>
    <row r="271" spans="1:4" x14ac:dyDescent="0.15">
      <c r="A271" s="22">
        <v>268</v>
      </c>
      <c r="B271" s="28">
        <f t="shared" si="13"/>
        <v>117263.78133507558</v>
      </c>
      <c r="C271" s="28">
        <f t="shared" si="14"/>
        <v>7067.4238779422612</v>
      </c>
      <c r="D271" s="28">
        <f t="shared" si="12"/>
        <v>124331.20521301783</v>
      </c>
    </row>
    <row r="272" spans="1:4" x14ac:dyDescent="0.15">
      <c r="A272" s="22">
        <v>269</v>
      </c>
      <c r="B272" s="28">
        <f t="shared" si="13"/>
        <v>117471.92454694533</v>
      </c>
      <c r="C272" s="28">
        <f t="shared" si="14"/>
        <v>6859.2806660725009</v>
      </c>
      <c r="D272" s="28">
        <f t="shared" si="12"/>
        <v>124331.20521301783</v>
      </c>
    </row>
    <row r="273" spans="1:4" x14ac:dyDescent="0.15">
      <c r="A273" s="22">
        <v>270</v>
      </c>
      <c r="B273" s="28">
        <f t="shared" si="13"/>
        <v>117680.43721301615</v>
      </c>
      <c r="C273" s="28">
        <f t="shared" si="14"/>
        <v>6650.7680000016753</v>
      </c>
      <c r="D273" s="28">
        <f t="shared" si="12"/>
        <v>124331.20521301782</v>
      </c>
    </row>
    <row r="274" spans="1:4" x14ac:dyDescent="0.15">
      <c r="A274" s="22">
        <v>271</v>
      </c>
      <c r="B274" s="28">
        <f t="shared" si="13"/>
        <v>117889.31998906926</v>
      </c>
      <c r="C274" s="28">
        <f t="shared" si="14"/>
        <v>6441.8852239485705</v>
      </c>
      <c r="D274" s="28">
        <f t="shared" si="12"/>
        <v>124331.20521301783</v>
      </c>
    </row>
    <row r="275" spans="1:4" x14ac:dyDescent="0.15">
      <c r="A275" s="22">
        <v>272</v>
      </c>
      <c r="B275" s="28">
        <f t="shared" si="13"/>
        <v>118098.57353204986</v>
      </c>
      <c r="C275" s="28">
        <f t="shared" si="14"/>
        <v>6232.631680967972</v>
      </c>
      <c r="D275" s="28">
        <f t="shared" si="12"/>
        <v>124331.20521301783</v>
      </c>
    </row>
    <row r="276" spans="1:4" x14ac:dyDescent="0.15">
      <c r="A276" s="22">
        <v>273</v>
      </c>
      <c r="B276" s="28">
        <f t="shared" si="13"/>
        <v>118308.19850006925</v>
      </c>
      <c r="C276" s="28">
        <f t="shared" si="14"/>
        <v>6023.0067129485833</v>
      </c>
      <c r="D276" s="28">
        <f t="shared" si="12"/>
        <v>124331.20521301783</v>
      </c>
    </row>
    <row r="277" spans="1:4" x14ac:dyDescent="0.15">
      <c r="A277" s="22">
        <v>274</v>
      </c>
      <c r="B277" s="28">
        <f t="shared" si="13"/>
        <v>118518.19555240688</v>
      </c>
      <c r="C277" s="28">
        <f t="shared" si="14"/>
        <v>5813.009660610961</v>
      </c>
      <c r="D277" s="28">
        <f t="shared" si="12"/>
        <v>124331.20521301783</v>
      </c>
    </row>
    <row r="278" spans="1:4" x14ac:dyDescent="0.15">
      <c r="A278" s="22">
        <v>275</v>
      </c>
      <c r="B278" s="28">
        <f t="shared" si="13"/>
        <v>118728.5653495124</v>
      </c>
      <c r="C278" s="28">
        <f t="shared" si="14"/>
        <v>5602.6398635054393</v>
      </c>
      <c r="D278" s="28">
        <f t="shared" si="12"/>
        <v>124331.20521301783</v>
      </c>
    </row>
    <row r="279" spans="1:4" x14ac:dyDescent="0.15">
      <c r="A279" s="22">
        <v>276</v>
      </c>
      <c r="B279" s="28">
        <f t="shared" si="13"/>
        <v>118939.30855300778</v>
      </c>
      <c r="C279" s="28">
        <f t="shared" si="14"/>
        <v>5391.8966600100548</v>
      </c>
      <c r="D279" s="28">
        <f t="shared" si="12"/>
        <v>124331.20521301783</v>
      </c>
    </row>
    <row r="280" spans="1:4" x14ac:dyDescent="0.15">
      <c r="A280" s="22">
        <v>277</v>
      </c>
      <c r="B280" s="28">
        <f t="shared" si="13"/>
        <v>119150.42582568938</v>
      </c>
      <c r="C280" s="28">
        <f t="shared" si="14"/>
        <v>5180.7793873284663</v>
      </c>
      <c r="D280" s="28">
        <f t="shared" si="12"/>
        <v>124331.20521301785</v>
      </c>
    </row>
    <row r="281" spans="1:4" x14ac:dyDescent="0.15">
      <c r="A281" s="22">
        <v>278</v>
      </c>
      <c r="B281" s="28">
        <f t="shared" si="13"/>
        <v>119361.91783152997</v>
      </c>
      <c r="C281" s="28">
        <f t="shared" si="14"/>
        <v>4969.2873814878667</v>
      </c>
      <c r="D281" s="28">
        <f t="shared" si="12"/>
        <v>124331.20521301783</v>
      </c>
    </row>
    <row r="282" spans="1:4" x14ac:dyDescent="0.15">
      <c r="A282" s="22">
        <v>279</v>
      </c>
      <c r="B282" s="28">
        <f t="shared" si="13"/>
        <v>119573.78523568093</v>
      </c>
      <c r="C282" s="28">
        <f t="shared" si="14"/>
        <v>4757.419977336901</v>
      </c>
      <c r="D282" s="28">
        <f t="shared" si="12"/>
        <v>124331.20521301783</v>
      </c>
    </row>
    <row r="283" spans="1:4" x14ac:dyDescent="0.15">
      <c r="A283" s="22">
        <v>280</v>
      </c>
      <c r="B283" s="28">
        <f t="shared" si="13"/>
        <v>119786.02870447427</v>
      </c>
      <c r="C283" s="28">
        <f t="shared" si="14"/>
        <v>4545.1765085435682</v>
      </c>
      <c r="D283" s="28">
        <f t="shared" si="12"/>
        <v>124331.20521301783</v>
      </c>
    </row>
    <row r="284" spans="1:4" x14ac:dyDescent="0.15">
      <c r="A284" s="22">
        <v>281</v>
      </c>
      <c r="B284" s="28">
        <f t="shared" si="13"/>
        <v>119998.64890542472</v>
      </c>
      <c r="C284" s="28">
        <f t="shared" si="14"/>
        <v>4332.5563075931259</v>
      </c>
      <c r="D284" s="28">
        <f t="shared" si="12"/>
        <v>124331.20521301785</v>
      </c>
    </row>
    <row r="285" spans="1:4" x14ac:dyDescent="0.15">
      <c r="A285" s="22">
        <v>282</v>
      </c>
      <c r="B285" s="28">
        <f t="shared" si="13"/>
        <v>120211.64650723182</v>
      </c>
      <c r="C285" s="28">
        <f t="shared" si="14"/>
        <v>4119.5587057859966</v>
      </c>
      <c r="D285" s="28">
        <f t="shared" si="12"/>
        <v>124331.20521301782</v>
      </c>
    </row>
    <row r="286" spans="1:4" x14ac:dyDescent="0.15">
      <c r="A286" s="22">
        <v>283</v>
      </c>
      <c r="B286" s="28">
        <f t="shared" si="13"/>
        <v>120425.0221797822</v>
      </c>
      <c r="C286" s="28">
        <f t="shared" si="14"/>
        <v>3906.1830332356603</v>
      </c>
      <c r="D286" s="28">
        <f t="shared" si="12"/>
        <v>124331.20521301786</v>
      </c>
    </row>
    <row r="287" spans="1:4" x14ac:dyDescent="0.15">
      <c r="A287" s="22">
        <v>284</v>
      </c>
      <c r="B287" s="28">
        <f t="shared" si="13"/>
        <v>120638.77659415128</v>
      </c>
      <c r="C287" s="28">
        <f t="shared" si="14"/>
        <v>3692.4286188665474</v>
      </c>
      <c r="D287" s="28">
        <f t="shared" si="12"/>
        <v>124331.20521301782</v>
      </c>
    </row>
    <row r="288" spans="1:4" x14ac:dyDescent="0.15">
      <c r="A288" s="22">
        <v>285</v>
      </c>
      <c r="B288" s="28">
        <f t="shared" si="13"/>
        <v>120852.9104226059</v>
      </c>
      <c r="C288" s="28">
        <f t="shared" si="14"/>
        <v>3478.2947904119283</v>
      </c>
      <c r="D288" s="28">
        <f t="shared" si="12"/>
        <v>124331.20521301782</v>
      </c>
    </row>
    <row r="289" spans="1:4" x14ac:dyDescent="0.15">
      <c r="A289" s="22">
        <v>286</v>
      </c>
      <c r="B289" s="28">
        <f t="shared" si="13"/>
        <v>121067.42433860603</v>
      </c>
      <c r="C289" s="28">
        <f t="shared" si="14"/>
        <v>3263.7808744118033</v>
      </c>
      <c r="D289" s="28">
        <f t="shared" si="12"/>
        <v>124331.20521301783</v>
      </c>
    </row>
    <row r="290" spans="1:4" x14ac:dyDescent="0.15">
      <c r="A290" s="22">
        <v>287</v>
      </c>
      <c r="B290" s="28">
        <f t="shared" si="13"/>
        <v>121282.31901680706</v>
      </c>
      <c r="C290" s="28">
        <f t="shared" si="14"/>
        <v>3048.8861962107776</v>
      </c>
      <c r="D290" s="28">
        <f t="shared" si="12"/>
        <v>124331.20521301783</v>
      </c>
    </row>
    <row r="291" spans="1:4" x14ac:dyDescent="0.15">
      <c r="A291" s="22">
        <v>288</v>
      </c>
      <c r="B291" s="28">
        <f t="shared" si="13"/>
        <v>121497.5951330619</v>
      </c>
      <c r="C291" s="28">
        <f t="shared" si="14"/>
        <v>2833.6100799559445</v>
      </c>
      <c r="D291" s="28">
        <f t="shared" si="12"/>
        <v>124331.20521301785</v>
      </c>
    </row>
    <row r="292" spans="1:4" x14ac:dyDescent="0.15">
      <c r="A292" s="22">
        <v>289</v>
      </c>
      <c r="B292" s="28">
        <f t="shared" si="13"/>
        <v>121713.25336442307</v>
      </c>
      <c r="C292" s="28">
        <f t="shared" si="14"/>
        <v>2617.9518485947601</v>
      </c>
      <c r="D292" s="28">
        <f t="shared" si="12"/>
        <v>124331.20521301783</v>
      </c>
    </row>
    <row r="293" spans="1:4" x14ac:dyDescent="0.15">
      <c r="A293" s="22">
        <v>290</v>
      </c>
      <c r="B293" s="28">
        <f t="shared" si="13"/>
        <v>121929.29438914492</v>
      </c>
      <c r="C293" s="28">
        <f t="shared" si="14"/>
        <v>2401.9108238729095</v>
      </c>
      <c r="D293" s="28">
        <f t="shared" si="12"/>
        <v>124331.20521301783</v>
      </c>
    </row>
    <row r="294" spans="1:4" x14ac:dyDescent="0.15">
      <c r="A294" s="22">
        <v>291</v>
      </c>
      <c r="B294" s="28">
        <f t="shared" si="13"/>
        <v>122145.71888668566</v>
      </c>
      <c r="C294" s="28">
        <f t="shared" si="14"/>
        <v>2185.4863263321772</v>
      </c>
      <c r="D294" s="28">
        <f t="shared" si="12"/>
        <v>124331.20521301783</v>
      </c>
    </row>
    <row r="295" spans="1:4" x14ac:dyDescent="0.15">
      <c r="A295" s="22">
        <v>292</v>
      </c>
      <c r="B295" s="28">
        <f t="shared" si="13"/>
        <v>122362.52753770952</v>
      </c>
      <c r="C295" s="28">
        <f t="shared" si="14"/>
        <v>1968.6776753083093</v>
      </c>
      <c r="D295" s="28">
        <f t="shared" si="12"/>
        <v>124331.20521301783</v>
      </c>
    </row>
    <row r="296" spans="1:4" x14ac:dyDescent="0.15">
      <c r="A296" s="22">
        <v>293</v>
      </c>
      <c r="B296" s="28">
        <f t="shared" si="13"/>
        <v>122579.72102408898</v>
      </c>
      <c r="C296" s="28">
        <f t="shared" si="14"/>
        <v>1751.4841889288753</v>
      </c>
      <c r="D296" s="28">
        <f t="shared" si="12"/>
        <v>124331.20521301786</v>
      </c>
    </row>
    <row r="297" spans="1:4" x14ac:dyDescent="0.15">
      <c r="A297" s="22">
        <v>294</v>
      </c>
      <c r="B297" s="28">
        <f t="shared" si="13"/>
        <v>122797.30002890673</v>
      </c>
      <c r="C297" s="28">
        <f t="shared" si="14"/>
        <v>1533.9051841111173</v>
      </c>
      <c r="D297" s="28">
        <f t="shared" si="12"/>
        <v>124331.20521301785</v>
      </c>
    </row>
    <row r="298" spans="1:4" x14ac:dyDescent="0.15">
      <c r="A298" s="22">
        <v>295</v>
      </c>
      <c r="B298" s="28">
        <f t="shared" si="13"/>
        <v>123015.26523645803</v>
      </c>
      <c r="C298" s="28">
        <f t="shared" si="14"/>
        <v>1315.9399765598082</v>
      </c>
      <c r="D298" s="28">
        <f t="shared" si="12"/>
        <v>124331.20521301783</v>
      </c>
    </row>
    <row r="299" spans="1:4" x14ac:dyDescent="0.15">
      <c r="A299" s="22">
        <v>296</v>
      </c>
      <c r="B299" s="28">
        <f t="shared" si="13"/>
        <v>123233.61733225273</v>
      </c>
      <c r="C299" s="28">
        <f t="shared" si="14"/>
        <v>1097.5878807650952</v>
      </c>
      <c r="D299" s="28">
        <f t="shared" si="12"/>
        <v>124331.20521301782</v>
      </c>
    </row>
    <row r="300" spans="1:4" x14ac:dyDescent="0.15">
      <c r="A300" s="22">
        <v>297</v>
      </c>
      <c r="B300" s="28">
        <f t="shared" si="13"/>
        <v>123452.3570030175</v>
      </c>
      <c r="C300" s="28">
        <f t="shared" si="14"/>
        <v>878.8482100003464</v>
      </c>
      <c r="D300" s="28">
        <f t="shared" si="12"/>
        <v>124331.20521301785</v>
      </c>
    </row>
    <row r="301" spans="1:4" x14ac:dyDescent="0.15">
      <c r="A301" s="22">
        <v>298</v>
      </c>
      <c r="B301" s="28">
        <f t="shared" si="13"/>
        <v>123671.48493669783</v>
      </c>
      <c r="C301" s="28">
        <f t="shared" si="14"/>
        <v>659.72027631999026</v>
      </c>
      <c r="D301" s="28">
        <f t="shared" si="12"/>
        <v>124331.20521301782</v>
      </c>
    </row>
    <row r="302" spans="1:4" x14ac:dyDescent="0.15">
      <c r="A302" s="22">
        <v>299</v>
      </c>
      <c r="B302" s="28">
        <f t="shared" si="13"/>
        <v>123891.00182246047</v>
      </c>
      <c r="C302" s="28">
        <f t="shared" si="14"/>
        <v>440.20339055735161</v>
      </c>
      <c r="D302" s="28">
        <f t="shared" si="12"/>
        <v>124331.20521301782</v>
      </c>
    </row>
    <row r="303" spans="1:4" x14ac:dyDescent="0.15">
      <c r="A303" s="22">
        <v>300</v>
      </c>
      <c r="B303" s="28">
        <f t="shared" si="13"/>
        <v>124110.90835069533</v>
      </c>
      <c r="C303" s="28">
        <f t="shared" si="14"/>
        <v>220.29686232248426</v>
      </c>
      <c r="D303" s="28">
        <f t="shared" si="12"/>
        <v>124331.20521301782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/>
  </sheetViews>
  <sheetFormatPr defaultRowHeight="13.5" x14ac:dyDescent="0.15"/>
  <cols>
    <col min="1" max="1" width="1.875" style="11" customWidth="1"/>
    <col min="2" max="3" width="8.75" style="11" customWidth="1"/>
    <col min="4" max="7" width="11.25" style="11" customWidth="1"/>
    <col min="8" max="16384" width="9" style="11"/>
  </cols>
  <sheetData>
    <row r="1" spans="2:7" x14ac:dyDescent="0.15">
      <c r="B1" s="10" t="s">
        <v>13</v>
      </c>
    </row>
    <row r="2" spans="2:7" ht="13.5" customHeight="1" x14ac:dyDescent="0.15">
      <c r="B2" s="49" t="s">
        <v>1</v>
      </c>
      <c r="C2" s="50"/>
      <c r="D2" s="12">
        <v>9.5000000000000001E-2</v>
      </c>
    </row>
    <row r="3" spans="2:7" x14ac:dyDescent="0.15">
      <c r="B3" s="49" t="s">
        <v>3</v>
      </c>
      <c r="C3" s="50"/>
      <c r="D3" s="14">
        <v>0</v>
      </c>
      <c r="E3" s="11" t="s">
        <v>4</v>
      </c>
    </row>
    <row r="5" spans="2:7" x14ac:dyDescent="0.15">
      <c r="B5" s="10" t="s">
        <v>14</v>
      </c>
    </row>
    <row r="6" spans="2:7" x14ac:dyDescent="0.15">
      <c r="C6" s="15"/>
    </row>
    <row r="7" spans="2:7" x14ac:dyDescent="0.15">
      <c r="B7" s="16"/>
      <c r="C7" s="1" t="s">
        <v>15</v>
      </c>
      <c r="D7" s="44">
        <v>-5000</v>
      </c>
      <c r="E7" s="44">
        <v>-10000</v>
      </c>
      <c r="F7" s="44">
        <v>-15000</v>
      </c>
      <c r="G7" s="44">
        <v>-20000</v>
      </c>
    </row>
    <row r="8" spans="2:7" x14ac:dyDescent="0.15">
      <c r="B8" s="2" t="s">
        <v>66</v>
      </c>
      <c r="C8" s="17"/>
      <c r="D8" s="45"/>
      <c r="E8" s="45"/>
      <c r="F8" s="45"/>
      <c r="G8" s="45"/>
    </row>
    <row r="9" spans="2:7" x14ac:dyDescent="0.15">
      <c r="B9" s="47">
        <v>150000</v>
      </c>
      <c r="C9" s="48"/>
      <c r="D9" s="36">
        <f>NPER($D$2/12,D$7,$B9,0,$D$3)</f>
        <v>34.38627447805667</v>
      </c>
      <c r="E9" s="36">
        <f t="shared" ref="E9:G9" si="0">NPER($D$2/12,E$7,$B9,0,$D$3)</f>
        <v>16.031198611433584</v>
      </c>
      <c r="F9" s="36">
        <f t="shared" si="0"/>
        <v>10.459232986355879</v>
      </c>
      <c r="G9" s="36">
        <f t="shared" si="0"/>
        <v>7.7624469586892584</v>
      </c>
    </row>
    <row r="10" spans="2:7" x14ac:dyDescent="0.15">
      <c r="B10" s="47">
        <v>300000</v>
      </c>
      <c r="C10" s="48"/>
      <c r="D10" s="36">
        <f t="shared" ref="D10:G11" si="1">NPER($D$2/12,D$7,$B10,0,$D$3)</f>
        <v>81.714220314113476</v>
      </c>
      <c r="E10" s="36">
        <f t="shared" si="1"/>
        <v>34.38627447805667</v>
      </c>
      <c r="F10" s="36">
        <f t="shared" si="1"/>
        <v>21.859279830985685</v>
      </c>
      <c r="G10" s="36">
        <f t="shared" si="1"/>
        <v>16.031198611433584</v>
      </c>
    </row>
    <row r="11" spans="2:7" x14ac:dyDescent="0.15">
      <c r="B11" s="47">
        <v>500000</v>
      </c>
      <c r="C11" s="48"/>
      <c r="D11" s="36">
        <f t="shared" si="1"/>
        <v>198.92423523631621</v>
      </c>
      <c r="E11" s="36">
        <f t="shared" si="1"/>
        <v>63.902802210321539</v>
      </c>
      <c r="F11" s="36">
        <f t="shared" si="1"/>
        <v>38.852885414487005</v>
      </c>
      <c r="G11" s="36">
        <f t="shared" si="1"/>
        <v>27.968160517419864</v>
      </c>
    </row>
  </sheetData>
  <mergeCells count="9">
    <mergeCell ref="G7:G8"/>
    <mergeCell ref="B9:C9"/>
    <mergeCell ref="B10:C10"/>
    <mergeCell ref="B11:C11"/>
    <mergeCell ref="B2:C2"/>
    <mergeCell ref="B3:C3"/>
    <mergeCell ref="D7:D8"/>
    <mergeCell ref="E7:E8"/>
    <mergeCell ref="F7:F8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3.5" x14ac:dyDescent="0.15"/>
  <cols>
    <col min="1" max="1" width="1.875" style="11" customWidth="1"/>
    <col min="2" max="3" width="8.75" style="11" customWidth="1"/>
    <col min="4" max="7" width="11.25" style="11" customWidth="1"/>
    <col min="8" max="16384" width="9" style="11"/>
  </cols>
  <sheetData>
    <row r="1" spans="1:7" x14ac:dyDescent="0.15">
      <c r="A1" s="33"/>
      <c r="B1" s="10" t="s">
        <v>13</v>
      </c>
    </row>
    <row r="2" spans="1:7" ht="13.5" customHeight="1" x14ac:dyDescent="0.15">
      <c r="B2" s="42" t="s">
        <v>16</v>
      </c>
      <c r="C2" s="42"/>
      <c r="D2" s="34">
        <v>10</v>
      </c>
    </row>
    <row r="3" spans="1:7" x14ac:dyDescent="0.15">
      <c r="B3" s="42" t="s">
        <v>3</v>
      </c>
      <c r="C3" s="42"/>
      <c r="D3" s="14">
        <v>0</v>
      </c>
      <c r="E3" s="11" t="s">
        <v>4</v>
      </c>
    </row>
    <row r="5" spans="1:7" x14ac:dyDescent="0.15">
      <c r="B5" s="10" t="s">
        <v>17</v>
      </c>
    </row>
    <row r="6" spans="1:7" x14ac:dyDescent="0.15">
      <c r="C6" s="15"/>
    </row>
    <row r="7" spans="1:7" x14ac:dyDescent="0.15">
      <c r="B7" s="16"/>
      <c r="C7" s="1" t="s">
        <v>15</v>
      </c>
      <c r="D7" s="44">
        <v>-9000</v>
      </c>
      <c r="E7" s="44">
        <v>-10000</v>
      </c>
      <c r="F7" s="44">
        <v>-11000</v>
      </c>
      <c r="G7" s="44">
        <v>-12000</v>
      </c>
    </row>
    <row r="8" spans="1:7" x14ac:dyDescent="0.15">
      <c r="B8" s="2" t="s">
        <v>66</v>
      </c>
      <c r="C8" s="17"/>
      <c r="D8" s="45"/>
      <c r="E8" s="45"/>
      <c r="F8" s="45"/>
      <c r="G8" s="45"/>
    </row>
    <row r="9" spans="1:7" x14ac:dyDescent="0.15">
      <c r="B9" s="41">
        <v>800000</v>
      </c>
      <c r="C9" s="41"/>
      <c r="D9" s="35">
        <f>RATE($D$2*12,D$7,$B9,0,$D$3)</f>
        <v>5.2445646549742807E-3</v>
      </c>
      <c r="E9" s="35">
        <f t="shared" ref="E9:G9" si="0">RATE($D$2*12,E$7,$B9,0,$D$3)</f>
        <v>7.2410201352274967E-3</v>
      </c>
      <c r="F9" s="35">
        <f t="shared" si="0"/>
        <v>9.1298431490731812E-3</v>
      </c>
      <c r="G9" s="35">
        <f t="shared" si="0"/>
        <v>1.0930603939676735E-2</v>
      </c>
    </row>
    <row r="10" spans="1:7" x14ac:dyDescent="0.15">
      <c r="B10" s="41">
        <v>900000</v>
      </c>
      <c r="C10" s="41"/>
      <c r="D10" s="35">
        <f t="shared" ref="D10:G11" si="1">RATE($D$2*12,D$7,$B10,0,$D$3)</f>
        <v>3.1141819460012775E-3</v>
      </c>
      <c r="E10" s="35">
        <f t="shared" si="1"/>
        <v>5.0150324652043403E-3</v>
      </c>
      <c r="F10" s="35">
        <f t="shared" si="1"/>
        <v>6.8074667799152555E-3</v>
      </c>
      <c r="G10" s="35">
        <f t="shared" si="1"/>
        <v>8.5108757211204058E-3</v>
      </c>
    </row>
    <row r="11" spans="1:7" x14ac:dyDescent="0.15">
      <c r="B11" s="51">
        <v>1000000</v>
      </c>
      <c r="C11" s="51"/>
      <c r="D11" s="35">
        <f t="shared" si="1"/>
        <v>1.2893757001961694E-3</v>
      </c>
      <c r="E11" s="35">
        <f t="shared" si="1"/>
        <v>3.114181946001225E-3</v>
      </c>
      <c r="F11" s="35">
        <f t="shared" si="1"/>
        <v>4.8301951050157502E-3</v>
      </c>
      <c r="G11" s="35">
        <f t="shared" si="1"/>
        <v>6.4566463446059461E-3</v>
      </c>
    </row>
  </sheetData>
  <mergeCells count="9">
    <mergeCell ref="G7:G8"/>
    <mergeCell ref="B9:C9"/>
    <mergeCell ref="B10:C10"/>
    <mergeCell ref="B11:C11"/>
    <mergeCell ref="B2:C2"/>
    <mergeCell ref="B3:C3"/>
    <mergeCell ref="D7:D8"/>
    <mergeCell ref="E7:E8"/>
    <mergeCell ref="F7:F8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"/>
  <sheetViews>
    <sheetView workbookViewId="0"/>
  </sheetViews>
  <sheetFormatPr defaultRowHeight="13.5" x14ac:dyDescent="0.15"/>
  <cols>
    <col min="1" max="1" width="14.375" style="20" bestFit="1" customWidth="1"/>
    <col min="2" max="3" width="10.25" style="20" bestFit="1" customWidth="1"/>
    <col min="4" max="4" width="10.375" style="20" customWidth="1"/>
    <col min="5" max="5" width="3.375" style="20" customWidth="1"/>
    <col min="6" max="6" width="4.125" style="20" customWidth="1"/>
    <col min="7" max="16384" width="9" style="20"/>
  </cols>
  <sheetData>
    <row r="1" spans="1:8" x14ac:dyDescent="0.15">
      <c r="A1" s="19" t="s">
        <v>42</v>
      </c>
      <c r="F1" s="19"/>
    </row>
    <row r="2" spans="1:8" x14ac:dyDescent="0.15">
      <c r="F2" s="19" t="s">
        <v>29</v>
      </c>
    </row>
    <row r="3" spans="1:8" x14ac:dyDescent="0.15">
      <c r="A3" s="52" t="s">
        <v>41</v>
      </c>
      <c r="B3" s="9" t="s">
        <v>40</v>
      </c>
      <c r="C3" s="9" t="s">
        <v>39</v>
      </c>
      <c r="D3" s="9" t="s">
        <v>38</v>
      </c>
      <c r="F3" s="9" t="s">
        <v>27</v>
      </c>
      <c r="G3" s="9" t="s">
        <v>26</v>
      </c>
      <c r="H3" s="9" t="s">
        <v>25</v>
      </c>
    </row>
    <row r="4" spans="1:8" x14ac:dyDescent="0.15">
      <c r="A4" s="52"/>
      <c r="B4" s="22" t="s">
        <v>37</v>
      </c>
      <c r="C4" s="22" t="s">
        <v>36</v>
      </c>
      <c r="D4" s="22" t="s">
        <v>35</v>
      </c>
      <c r="F4" s="22">
        <v>1</v>
      </c>
      <c r="G4" s="28">
        <f t="shared" ref="G4:G67" si="0">-PPMT($B$12/12,$F4,$B$13*12,$B$11,0)</f>
        <v>73033.705213017834</v>
      </c>
      <c r="H4" s="28">
        <f t="shared" ref="H4:H67" si="1">-IPMT($B$12/12,$F4,$B$13*12,$B$11,0)</f>
        <v>51297.5</v>
      </c>
    </row>
    <row r="5" spans="1:8" x14ac:dyDescent="0.15">
      <c r="A5" s="29" t="s">
        <v>34</v>
      </c>
      <c r="B5" s="22">
        <v>13</v>
      </c>
      <c r="C5" s="30">
        <v>49</v>
      </c>
      <c r="D5" s="22">
        <v>109</v>
      </c>
      <c r="F5" s="22">
        <v>2</v>
      </c>
      <c r="G5" s="28">
        <f t="shared" si="0"/>
        <v>73163.340039770963</v>
      </c>
      <c r="H5" s="28">
        <f t="shared" si="1"/>
        <v>51167.865173246886</v>
      </c>
    </row>
    <row r="6" spans="1:8" x14ac:dyDescent="0.15">
      <c r="A6" s="29" t="s">
        <v>33</v>
      </c>
      <c r="B6" s="22">
        <v>30</v>
      </c>
      <c r="C6" s="30">
        <v>66</v>
      </c>
      <c r="D6" s="22">
        <v>126</v>
      </c>
      <c r="F6" s="22">
        <v>3</v>
      </c>
      <c r="G6" s="28">
        <f t="shared" si="0"/>
        <v>73293.204968341553</v>
      </c>
      <c r="H6" s="28">
        <f t="shared" si="1"/>
        <v>51038.000244676296</v>
      </c>
    </row>
    <row r="7" spans="1:8" x14ac:dyDescent="0.15">
      <c r="A7" s="29" t="s">
        <v>32</v>
      </c>
      <c r="B7" s="24">
        <f>-CUMIPMT($B$12/12,$B$13*12,$B$11,B$5,B$6,0)</f>
        <v>874625.0635729318</v>
      </c>
      <c r="C7" s="24">
        <f t="shared" ref="C7:D7" si="2">-CUMIPMT($B$12/12,$B$13*12,$B$11,C$5,C$6,0)</f>
        <v>784746.53096105088</v>
      </c>
      <c r="D7" s="24">
        <f t="shared" si="2"/>
        <v>621589.82838320499</v>
      </c>
      <c r="F7" s="22">
        <v>4</v>
      </c>
      <c r="G7" s="28">
        <f t="shared" si="0"/>
        <v>73423.30040716035</v>
      </c>
      <c r="H7" s="28">
        <f t="shared" si="1"/>
        <v>50907.904805857484</v>
      </c>
    </row>
    <row r="8" spans="1:8" x14ac:dyDescent="0.15">
      <c r="A8" s="29" t="s">
        <v>31</v>
      </c>
      <c r="B8" s="24">
        <f>-CUMPRINC($B$12/12,$B$13*12,$B$11,B$5,B$6,0)</f>
        <v>1363336.6302613893</v>
      </c>
      <c r="C8" s="24">
        <f t="shared" ref="C8:D8" si="3">-CUMPRINC($B$12/12,$B$13*12,$B$11,C$5,C$6,0)</f>
        <v>1453215.1628732702</v>
      </c>
      <c r="D8" s="24">
        <f t="shared" si="3"/>
        <v>1616371.8654511161</v>
      </c>
      <c r="F8" s="22">
        <v>5</v>
      </c>
      <c r="G8" s="28">
        <f t="shared" si="0"/>
        <v>73553.626765383073</v>
      </c>
      <c r="H8" s="28">
        <f t="shared" si="1"/>
        <v>50777.578447634776</v>
      </c>
    </row>
    <row r="9" spans="1:8" x14ac:dyDescent="0.15">
      <c r="F9" s="22">
        <v>6</v>
      </c>
      <c r="G9" s="28">
        <f t="shared" si="0"/>
        <v>73684.184452891612</v>
      </c>
      <c r="H9" s="28">
        <f t="shared" si="1"/>
        <v>50647.020760126215</v>
      </c>
    </row>
    <row r="10" spans="1:8" x14ac:dyDescent="0.15">
      <c r="A10" s="19" t="s">
        <v>28</v>
      </c>
      <c r="F10" s="22">
        <v>7</v>
      </c>
      <c r="G10" s="28">
        <f t="shared" si="0"/>
        <v>73814.973880295511</v>
      </c>
      <c r="H10" s="28">
        <f t="shared" si="1"/>
        <v>50516.231332722346</v>
      </c>
    </row>
    <row r="11" spans="1:8" x14ac:dyDescent="0.15">
      <c r="A11" s="31" t="s">
        <v>67</v>
      </c>
      <c r="B11" s="24">
        <v>28900000</v>
      </c>
      <c r="F11" s="22">
        <v>8</v>
      </c>
      <c r="G11" s="28">
        <f t="shared" si="0"/>
        <v>73945.99545893303</v>
      </c>
      <c r="H11" s="28">
        <f t="shared" si="1"/>
        <v>50385.209754084819</v>
      </c>
    </row>
    <row r="12" spans="1:8" x14ac:dyDescent="0.15">
      <c r="A12" s="31" t="s">
        <v>19</v>
      </c>
      <c r="B12" s="32">
        <v>2.1299999999999999E-2</v>
      </c>
      <c r="F12" s="22">
        <v>9</v>
      </c>
      <c r="G12" s="28">
        <f t="shared" si="0"/>
        <v>74077.24960087263</v>
      </c>
      <c r="H12" s="28">
        <f t="shared" si="1"/>
        <v>50253.955612145211</v>
      </c>
    </row>
    <row r="13" spans="1:8" x14ac:dyDescent="0.15">
      <c r="A13" s="31" t="s">
        <v>20</v>
      </c>
      <c r="B13" s="22">
        <v>25</v>
      </c>
      <c r="F13" s="22">
        <v>10</v>
      </c>
      <c r="G13" s="28">
        <f t="shared" si="0"/>
        <v>74208.736718914195</v>
      </c>
      <c r="H13" s="28">
        <f t="shared" si="1"/>
        <v>50122.468494103661</v>
      </c>
    </row>
    <row r="14" spans="1:8" x14ac:dyDescent="0.15">
      <c r="F14" s="22">
        <v>11</v>
      </c>
      <c r="G14" s="28">
        <f t="shared" si="0"/>
        <v>74340.457226590253</v>
      </c>
      <c r="H14" s="28">
        <f t="shared" si="1"/>
        <v>49990.747986427588</v>
      </c>
    </row>
    <row r="15" spans="1:8" x14ac:dyDescent="0.15">
      <c r="F15" s="22">
        <v>12</v>
      </c>
      <c r="G15" s="28">
        <f t="shared" si="0"/>
        <v>74472.411538167449</v>
      </c>
      <c r="H15" s="28">
        <f t="shared" si="1"/>
        <v>49858.793674850393</v>
      </c>
    </row>
    <row r="16" spans="1:8" x14ac:dyDescent="0.15">
      <c r="F16" s="22">
        <v>13</v>
      </c>
      <c r="G16" s="28">
        <f t="shared" si="0"/>
        <v>74604.600068647691</v>
      </c>
      <c r="H16" s="28">
        <f t="shared" si="1"/>
        <v>49726.605144370144</v>
      </c>
    </row>
    <row r="17" spans="6:8" x14ac:dyDescent="0.15">
      <c r="F17" s="22">
        <v>14</v>
      </c>
      <c r="G17" s="28">
        <f t="shared" si="0"/>
        <v>74737.023233769549</v>
      </c>
      <c r="H17" s="28">
        <f t="shared" si="1"/>
        <v>49594.181979248293</v>
      </c>
    </row>
    <row r="18" spans="6:8" x14ac:dyDescent="0.15">
      <c r="F18" s="22">
        <v>15</v>
      </c>
      <c r="G18" s="28">
        <f t="shared" si="0"/>
        <v>74869.681450009477</v>
      </c>
      <c r="H18" s="28">
        <f t="shared" si="1"/>
        <v>49461.523763008357</v>
      </c>
    </row>
    <row r="19" spans="6:8" x14ac:dyDescent="0.15">
      <c r="F19" s="22">
        <v>16</v>
      </c>
      <c r="G19" s="28">
        <f t="shared" si="0"/>
        <v>75002.575134583254</v>
      </c>
      <c r="H19" s="28">
        <f t="shared" si="1"/>
        <v>49328.63007843458</v>
      </c>
    </row>
    <row r="20" spans="6:8" x14ac:dyDescent="0.15">
      <c r="F20" s="22">
        <v>17</v>
      </c>
      <c r="G20" s="28">
        <f t="shared" si="0"/>
        <v>75135.704705447148</v>
      </c>
      <c r="H20" s="28">
        <f t="shared" si="1"/>
        <v>49195.500507570694</v>
      </c>
    </row>
    <row r="21" spans="6:8" x14ac:dyDescent="0.15">
      <c r="F21" s="22">
        <v>18</v>
      </c>
      <c r="G21" s="28">
        <f t="shared" si="0"/>
        <v>75269.070581299296</v>
      </c>
      <c r="H21" s="28">
        <f t="shared" si="1"/>
        <v>49062.134631718531</v>
      </c>
    </row>
    <row r="22" spans="6:8" x14ac:dyDescent="0.15">
      <c r="F22" s="22">
        <v>19</v>
      </c>
      <c r="G22" s="28">
        <f t="shared" si="0"/>
        <v>75402.673181581107</v>
      </c>
      <c r="H22" s="28">
        <f t="shared" si="1"/>
        <v>48928.532031436727</v>
      </c>
    </row>
    <row r="23" spans="6:8" x14ac:dyDescent="0.15">
      <c r="F23" s="22">
        <v>20</v>
      </c>
      <c r="G23" s="28">
        <f t="shared" si="0"/>
        <v>75536.512926478434</v>
      </c>
      <c r="H23" s="28">
        <f t="shared" si="1"/>
        <v>48794.692286539423</v>
      </c>
    </row>
    <row r="24" spans="6:8" x14ac:dyDescent="0.15">
      <c r="F24" s="22">
        <v>21</v>
      </c>
      <c r="G24" s="28">
        <f t="shared" si="0"/>
        <v>75670.590236922915</v>
      </c>
      <c r="H24" s="28">
        <f t="shared" si="1"/>
        <v>48660.614976094927</v>
      </c>
    </row>
    <row r="25" spans="6:8" x14ac:dyDescent="0.15">
      <c r="F25" s="22">
        <v>22</v>
      </c>
      <c r="G25" s="28">
        <f t="shared" si="0"/>
        <v>75804.905534593461</v>
      </c>
      <c r="H25" s="28">
        <f t="shared" si="1"/>
        <v>48526.299678424381</v>
      </c>
    </row>
    <row r="26" spans="6:8" x14ac:dyDescent="0.15">
      <c r="F26" s="22">
        <v>23</v>
      </c>
      <c r="G26" s="28">
        <f t="shared" si="0"/>
        <v>75939.459241917357</v>
      </c>
      <c r="H26" s="28">
        <f t="shared" si="1"/>
        <v>48391.745971100485</v>
      </c>
    </row>
    <row r="27" spans="6:8" x14ac:dyDescent="0.15">
      <c r="F27" s="22">
        <v>24</v>
      </c>
      <c r="G27" s="28">
        <f t="shared" si="0"/>
        <v>76074.251782071777</v>
      </c>
      <c r="H27" s="28">
        <f t="shared" si="1"/>
        <v>48256.953430946072</v>
      </c>
    </row>
    <row r="28" spans="6:8" x14ac:dyDescent="0.15">
      <c r="F28" s="22">
        <v>25</v>
      </c>
      <c r="G28" s="28">
        <f t="shared" si="0"/>
        <v>76209.283578984934</v>
      </c>
      <c r="H28" s="28">
        <f t="shared" si="1"/>
        <v>48121.921634032893</v>
      </c>
    </row>
    <row r="29" spans="6:8" x14ac:dyDescent="0.15">
      <c r="F29" s="22">
        <v>26</v>
      </c>
      <c r="G29" s="28">
        <f t="shared" si="0"/>
        <v>76344.555057337639</v>
      </c>
      <c r="H29" s="28">
        <f t="shared" si="1"/>
        <v>47986.650155680203</v>
      </c>
    </row>
    <row r="30" spans="6:8" x14ac:dyDescent="0.15">
      <c r="F30" s="22">
        <v>27</v>
      </c>
      <c r="G30" s="28">
        <f t="shared" si="0"/>
        <v>76480.066642564416</v>
      </c>
      <c r="H30" s="28">
        <f t="shared" si="1"/>
        <v>47851.138570453433</v>
      </c>
    </row>
    <row r="31" spans="6:8" x14ac:dyDescent="0.15">
      <c r="F31" s="22">
        <v>28</v>
      </c>
      <c r="G31" s="28">
        <f t="shared" si="0"/>
        <v>76615.818760854963</v>
      </c>
      <c r="H31" s="28">
        <f t="shared" si="1"/>
        <v>47715.386452162878</v>
      </c>
    </row>
    <row r="32" spans="6:8" x14ac:dyDescent="0.15">
      <c r="F32" s="22">
        <v>29</v>
      </c>
      <c r="G32" s="28">
        <f t="shared" si="0"/>
        <v>76751.811839155474</v>
      </c>
      <c r="H32" s="28">
        <f t="shared" si="1"/>
        <v>47579.393373862353</v>
      </c>
    </row>
    <row r="33" spans="6:8" x14ac:dyDescent="0.15">
      <c r="F33" s="22">
        <v>30</v>
      </c>
      <c r="G33" s="28">
        <f t="shared" si="0"/>
        <v>76888.046305169992</v>
      </c>
      <c r="H33" s="28">
        <f t="shared" si="1"/>
        <v>47443.158907847857</v>
      </c>
    </row>
    <row r="34" spans="6:8" x14ac:dyDescent="0.15">
      <c r="F34" s="22">
        <v>31</v>
      </c>
      <c r="G34" s="28">
        <f t="shared" si="0"/>
        <v>77024.522587361673</v>
      </c>
      <c r="H34" s="28">
        <f t="shared" si="1"/>
        <v>47306.682625656176</v>
      </c>
    </row>
    <row r="35" spans="6:8" x14ac:dyDescent="0.15">
      <c r="F35" s="22">
        <v>32</v>
      </c>
      <c r="G35" s="28">
        <f t="shared" si="0"/>
        <v>77161.241114954231</v>
      </c>
      <c r="H35" s="28">
        <f t="shared" si="1"/>
        <v>47169.96409806361</v>
      </c>
    </row>
    <row r="36" spans="6:8" x14ac:dyDescent="0.15">
      <c r="F36" s="22">
        <v>33</v>
      </c>
      <c r="G36" s="28">
        <f t="shared" si="0"/>
        <v>77298.202317933261</v>
      </c>
      <c r="H36" s="28">
        <f t="shared" si="1"/>
        <v>47033.002895084566</v>
      </c>
    </row>
    <row r="37" spans="6:8" x14ac:dyDescent="0.15">
      <c r="F37" s="22">
        <v>34</v>
      </c>
      <c r="G37" s="28">
        <f t="shared" si="0"/>
        <v>77435.406627047603</v>
      </c>
      <c r="H37" s="28">
        <f t="shared" si="1"/>
        <v>46895.798585970231</v>
      </c>
    </row>
    <row r="38" spans="6:8" x14ac:dyDescent="0.15">
      <c r="F38" s="22">
        <v>35</v>
      </c>
      <c r="G38" s="28">
        <f t="shared" si="0"/>
        <v>77572.854473810628</v>
      </c>
      <c r="H38" s="28">
        <f t="shared" si="1"/>
        <v>46758.350739207221</v>
      </c>
    </row>
    <row r="39" spans="6:8" x14ac:dyDescent="0.15">
      <c r="F39" s="22">
        <v>36</v>
      </c>
      <c r="G39" s="28">
        <f t="shared" si="0"/>
        <v>77710.546290501632</v>
      </c>
      <c r="H39" s="28">
        <f t="shared" si="1"/>
        <v>46620.658922516202</v>
      </c>
    </row>
    <row r="40" spans="6:8" x14ac:dyDescent="0.15">
      <c r="F40" s="22">
        <v>37</v>
      </c>
      <c r="G40" s="28">
        <f t="shared" si="0"/>
        <v>77848.482510167261</v>
      </c>
      <c r="H40" s="28">
        <f t="shared" si="1"/>
        <v>46482.722702850573</v>
      </c>
    </row>
    <row r="41" spans="6:8" x14ac:dyDescent="0.15">
      <c r="F41" s="22">
        <v>38</v>
      </c>
      <c r="G41" s="28">
        <f t="shared" si="0"/>
        <v>77986.66356662281</v>
      </c>
      <c r="H41" s="28">
        <f t="shared" si="1"/>
        <v>46344.541646395031</v>
      </c>
    </row>
    <row r="42" spans="6:8" x14ac:dyDescent="0.15">
      <c r="F42" s="22">
        <v>39</v>
      </c>
      <c r="G42" s="28">
        <f t="shared" si="0"/>
        <v>78125.089894453573</v>
      </c>
      <c r="H42" s="28">
        <f t="shared" si="1"/>
        <v>46206.115318564269</v>
      </c>
    </row>
    <row r="43" spans="6:8" x14ac:dyDescent="0.15">
      <c r="F43" s="22">
        <v>40</v>
      </c>
      <c r="G43" s="28">
        <f t="shared" si="0"/>
        <v>78263.761929016226</v>
      </c>
      <c r="H43" s="28">
        <f t="shared" si="1"/>
        <v>46067.443284001616</v>
      </c>
    </row>
    <row r="44" spans="6:8" x14ac:dyDescent="0.15">
      <c r="F44" s="22">
        <v>41</v>
      </c>
      <c r="G44" s="28">
        <f t="shared" si="0"/>
        <v>78402.680106440224</v>
      </c>
      <c r="H44" s="28">
        <f t="shared" si="1"/>
        <v>45928.52510657761</v>
      </c>
    </row>
    <row r="45" spans="6:8" x14ac:dyDescent="0.15">
      <c r="F45" s="22">
        <v>42</v>
      </c>
      <c r="G45" s="28">
        <f t="shared" si="0"/>
        <v>78541.844863629172</v>
      </c>
      <c r="H45" s="28">
        <f t="shared" si="1"/>
        <v>45789.360349388684</v>
      </c>
    </row>
    <row r="46" spans="6:8" x14ac:dyDescent="0.15">
      <c r="F46" s="22">
        <v>43</v>
      </c>
      <c r="G46" s="28">
        <f t="shared" si="0"/>
        <v>78681.256638262115</v>
      </c>
      <c r="H46" s="28">
        <f t="shared" si="1"/>
        <v>45649.948574755734</v>
      </c>
    </row>
    <row r="47" spans="6:8" x14ac:dyDescent="0.15">
      <c r="F47" s="22">
        <v>44</v>
      </c>
      <c r="G47" s="28">
        <f t="shared" si="0"/>
        <v>78820.915868795026</v>
      </c>
      <c r="H47" s="28">
        <f t="shared" si="1"/>
        <v>45510.289344222823</v>
      </c>
    </row>
    <row r="48" spans="6:8" x14ac:dyDescent="0.15">
      <c r="F48" s="22">
        <v>45</v>
      </c>
      <c r="G48" s="28">
        <f t="shared" si="0"/>
        <v>78960.822994462142</v>
      </c>
      <c r="H48" s="28">
        <f t="shared" si="1"/>
        <v>45370.382218555707</v>
      </c>
    </row>
    <row r="49" spans="6:8" x14ac:dyDescent="0.15">
      <c r="F49" s="22">
        <v>46</v>
      </c>
      <c r="G49" s="28">
        <f t="shared" si="0"/>
        <v>79100.978455277291</v>
      </c>
      <c r="H49" s="28">
        <f t="shared" si="1"/>
        <v>45230.226757740536</v>
      </c>
    </row>
    <row r="50" spans="6:8" x14ac:dyDescent="0.15">
      <c r="F50" s="22">
        <v>47</v>
      </c>
      <c r="G50" s="28">
        <f t="shared" si="0"/>
        <v>79241.382692035419</v>
      </c>
      <c r="H50" s="28">
        <f t="shared" si="1"/>
        <v>45089.822520982423</v>
      </c>
    </row>
    <row r="51" spans="6:8" x14ac:dyDescent="0.15">
      <c r="F51" s="22">
        <v>48</v>
      </c>
      <c r="G51" s="28">
        <f t="shared" si="0"/>
        <v>79382.036146313782</v>
      </c>
      <c r="H51" s="28">
        <f t="shared" si="1"/>
        <v>44949.169066704068</v>
      </c>
    </row>
    <row r="52" spans="6:8" x14ac:dyDescent="0.15">
      <c r="F52" s="22">
        <v>49</v>
      </c>
      <c r="G52" s="28">
        <f t="shared" si="0"/>
        <v>79522.939260473489</v>
      </c>
      <c r="H52" s="28">
        <f t="shared" si="1"/>
        <v>44808.265952544352</v>
      </c>
    </row>
    <row r="53" spans="6:8" x14ac:dyDescent="0.15">
      <c r="F53" s="22">
        <v>50</v>
      </c>
      <c r="G53" s="28">
        <f t="shared" si="0"/>
        <v>79664.09247766083</v>
      </c>
      <c r="H53" s="28">
        <f t="shared" si="1"/>
        <v>44667.112735357005</v>
      </c>
    </row>
    <row r="54" spans="6:8" x14ac:dyDescent="0.15">
      <c r="F54" s="22">
        <v>51</v>
      </c>
      <c r="G54" s="28">
        <f t="shared" si="0"/>
        <v>79805.496241808665</v>
      </c>
      <c r="H54" s="28">
        <f t="shared" si="1"/>
        <v>44525.708971209162</v>
      </c>
    </row>
    <row r="55" spans="6:8" x14ac:dyDescent="0.15">
      <c r="F55" s="22">
        <v>52</v>
      </c>
      <c r="G55" s="28">
        <f t="shared" si="0"/>
        <v>79947.150997637873</v>
      </c>
      <c r="H55" s="28">
        <f t="shared" si="1"/>
        <v>44384.054215379954</v>
      </c>
    </row>
    <row r="56" spans="6:8" x14ac:dyDescent="0.15">
      <c r="F56" s="22">
        <v>53</v>
      </c>
      <c r="G56" s="28">
        <f t="shared" si="0"/>
        <v>80089.057190658699</v>
      </c>
      <c r="H56" s="28">
        <f t="shared" si="1"/>
        <v>44242.14802235915</v>
      </c>
    </row>
    <row r="57" spans="6:8" x14ac:dyDescent="0.15">
      <c r="F57" s="22">
        <v>54</v>
      </c>
      <c r="G57" s="28">
        <f t="shared" si="0"/>
        <v>80231.215267172112</v>
      </c>
      <c r="H57" s="28">
        <f t="shared" si="1"/>
        <v>44099.989945845729</v>
      </c>
    </row>
    <row r="58" spans="6:8" x14ac:dyDescent="0.15">
      <c r="F58" s="22">
        <v>55</v>
      </c>
      <c r="G58" s="28">
        <f t="shared" si="0"/>
        <v>80373.62567427133</v>
      </c>
      <c r="H58" s="28">
        <f t="shared" si="1"/>
        <v>43957.579538746504</v>
      </c>
    </row>
    <row r="59" spans="6:8" x14ac:dyDescent="0.15">
      <c r="F59" s="22">
        <v>56</v>
      </c>
      <c r="G59" s="28">
        <f t="shared" si="0"/>
        <v>80516.28885984316</v>
      </c>
      <c r="H59" s="28">
        <f t="shared" si="1"/>
        <v>43814.916353174667</v>
      </c>
    </row>
    <row r="60" spans="6:8" x14ac:dyDescent="0.15">
      <c r="F60" s="22">
        <v>57</v>
      </c>
      <c r="G60" s="28">
        <f t="shared" si="0"/>
        <v>80659.205272569394</v>
      </c>
      <c r="H60" s="28">
        <f t="shared" si="1"/>
        <v>43671.999940448448</v>
      </c>
    </row>
    <row r="61" spans="6:8" x14ac:dyDescent="0.15">
      <c r="F61" s="22">
        <v>58</v>
      </c>
      <c r="G61" s="28">
        <f t="shared" si="0"/>
        <v>80802.375361928192</v>
      </c>
      <c r="H61" s="28">
        <f t="shared" si="1"/>
        <v>43528.829851089642</v>
      </c>
    </row>
    <row r="62" spans="6:8" x14ac:dyDescent="0.15">
      <c r="F62" s="22">
        <v>59</v>
      </c>
      <c r="G62" s="28">
        <f t="shared" si="0"/>
        <v>80945.799578195612</v>
      </c>
      <c r="H62" s="28">
        <f t="shared" si="1"/>
        <v>43385.405634822215</v>
      </c>
    </row>
    <row r="63" spans="6:8" x14ac:dyDescent="0.15">
      <c r="F63" s="22">
        <v>60</v>
      </c>
      <c r="G63" s="28">
        <f t="shared" si="0"/>
        <v>81089.478372446931</v>
      </c>
      <c r="H63" s="28">
        <f t="shared" si="1"/>
        <v>43241.726840570904</v>
      </c>
    </row>
    <row r="64" spans="6:8" x14ac:dyDescent="0.15">
      <c r="F64" s="22">
        <v>61</v>
      </c>
      <c r="G64" s="28">
        <f t="shared" si="0"/>
        <v>81233.412196558027</v>
      </c>
      <c r="H64" s="28">
        <f t="shared" si="1"/>
        <v>43097.793016459815</v>
      </c>
    </row>
    <row r="65" spans="6:8" x14ac:dyDescent="0.15">
      <c r="F65" s="22">
        <v>62</v>
      </c>
      <c r="G65" s="28">
        <f t="shared" si="0"/>
        <v>81377.601503206912</v>
      </c>
      <c r="H65" s="28">
        <f t="shared" si="1"/>
        <v>42953.603709810923</v>
      </c>
    </row>
    <row r="66" spans="6:8" x14ac:dyDescent="0.15">
      <c r="F66" s="22">
        <v>63</v>
      </c>
      <c r="G66" s="28">
        <f t="shared" si="0"/>
        <v>81522.046745875108</v>
      </c>
      <c r="H66" s="28">
        <f t="shared" si="1"/>
        <v>42809.158467142734</v>
      </c>
    </row>
    <row r="67" spans="6:8" x14ac:dyDescent="0.15">
      <c r="F67" s="22">
        <v>64</v>
      </c>
      <c r="G67" s="28">
        <f t="shared" si="0"/>
        <v>81666.748378849035</v>
      </c>
      <c r="H67" s="28">
        <f t="shared" si="1"/>
        <v>42664.456834168806</v>
      </c>
    </row>
    <row r="68" spans="6:8" x14ac:dyDescent="0.15">
      <c r="F68" s="22">
        <v>65</v>
      </c>
      <c r="G68" s="28">
        <f t="shared" ref="G68:G131" si="4">-PPMT($B$12/12,$F68,$B$13*12,$B$11,0)</f>
        <v>81811.706857221478</v>
      </c>
      <c r="H68" s="28">
        <f t="shared" ref="H68:H131" si="5">-IPMT($B$12/12,$F68,$B$13*12,$B$11,0)</f>
        <v>42519.49835579635</v>
      </c>
    </row>
    <row r="69" spans="6:8" x14ac:dyDescent="0.15">
      <c r="F69" s="22">
        <v>66</v>
      </c>
      <c r="G69" s="28">
        <f t="shared" si="4"/>
        <v>81956.922636893054</v>
      </c>
      <c r="H69" s="28">
        <f t="shared" si="5"/>
        <v>42374.28257612478</v>
      </c>
    </row>
    <row r="70" spans="6:8" x14ac:dyDescent="0.15">
      <c r="F70" s="22">
        <v>67</v>
      </c>
      <c r="G70" s="28">
        <f t="shared" si="4"/>
        <v>82102.396174573529</v>
      </c>
      <c r="H70" s="28">
        <f t="shared" si="5"/>
        <v>42228.809038444291</v>
      </c>
    </row>
    <row r="71" spans="6:8" x14ac:dyDescent="0.15">
      <c r="F71" s="22">
        <v>68</v>
      </c>
      <c r="G71" s="28">
        <f t="shared" si="4"/>
        <v>82248.127927783411</v>
      </c>
      <c r="H71" s="28">
        <f t="shared" si="5"/>
        <v>42083.077285234431</v>
      </c>
    </row>
    <row r="72" spans="6:8" x14ac:dyDescent="0.15">
      <c r="F72" s="22">
        <v>69</v>
      </c>
      <c r="G72" s="28">
        <f t="shared" si="4"/>
        <v>82394.118354855222</v>
      </c>
      <c r="H72" s="28">
        <f t="shared" si="5"/>
        <v>41937.086858162613</v>
      </c>
    </row>
    <row r="73" spans="6:8" x14ac:dyDescent="0.15">
      <c r="F73" s="22">
        <v>70</v>
      </c>
      <c r="G73" s="28">
        <f t="shared" si="4"/>
        <v>82540.367914935079</v>
      </c>
      <c r="H73" s="28">
        <f t="shared" si="5"/>
        <v>41790.837298082748</v>
      </c>
    </row>
    <row r="74" spans="6:8" x14ac:dyDescent="0.15">
      <c r="F74" s="22">
        <v>71</v>
      </c>
      <c r="G74" s="28">
        <f t="shared" si="4"/>
        <v>82686.877067984096</v>
      </c>
      <c r="H74" s="28">
        <f t="shared" si="5"/>
        <v>41644.328145033731</v>
      </c>
    </row>
    <row r="75" spans="6:8" x14ac:dyDescent="0.15">
      <c r="F75" s="22">
        <v>72</v>
      </c>
      <c r="G75" s="28">
        <f t="shared" si="4"/>
        <v>82833.646274779778</v>
      </c>
      <c r="H75" s="28">
        <f t="shared" si="5"/>
        <v>41497.558938238064</v>
      </c>
    </row>
    <row r="76" spans="6:8" x14ac:dyDescent="0.15">
      <c r="F76" s="22">
        <v>73</v>
      </c>
      <c r="G76" s="28">
        <f t="shared" si="4"/>
        <v>82980.675996917504</v>
      </c>
      <c r="H76" s="28">
        <f t="shared" si="5"/>
        <v>41350.529216100338</v>
      </c>
    </row>
    <row r="77" spans="6:8" x14ac:dyDescent="0.15">
      <c r="F77" s="22">
        <v>74</v>
      </c>
      <c r="G77" s="28">
        <f t="shared" si="4"/>
        <v>83127.966696812044</v>
      </c>
      <c r="H77" s="28">
        <f t="shared" si="5"/>
        <v>41203.238516205805</v>
      </c>
    </row>
    <row r="78" spans="6:8" x14ac:dyDescent="0.15">
      <c r="F78" s="22">
        <v>75</v>
      </c>
      <c r="G78" s="28">
        <f t="shared" si="4"/>
        <v>83275.518837698881</v>
      </c>
      <c r="H78" s="28">
        <f t="shared" si="5"/>
        <v>41055.686375318968</v>
      </c>
    </row>
    <row r="79" spans="6:8" x14ac:dyDescent="0.15">
      <c r="F79" s="22">
        <v>76</v>
      </c>
      <c r="G79" s="28">
        <f t="shared" si="4"/>
        <v>83423.332883635783</v>
      </c>
      <c r="H79" s="28">
        <f t="shared" si="5"/>
        <v>40907.872329382044</v>
      </c>
    </row>
    <row r="80" spans="6:8" x14ac:dyDescent="0.15">
      <c r="F80" s="22">
        <v>77</v>
      </c>
      <c r="G80" s="28">
        <f t="shared" si="4"/>
        <v>83571.409299504245</v>
      </c>
      <c r="H80" s="28">
        <f t="shared" si="5"/>
        <v>40759.79591351359</v>
      </c>
    </row>
    <row r="81" spans="6:8" x14ac:dyDescent="0.15">
      <c r="F81" s="22">
        <v>78</v>
      </c>
      <c r="G81" s="28">
        <f t="shared" si="4"/>
        <v>83719.748551010867</v>
      </c>
      <c r="H81" s="28">
        <f t="shared" si="5"/>
        <v>40611.456662006975</v>
      </c>
    </row>
    <row r="82" spans="6:8" x14ac:dyDescent="0.15">
      <c r="F82" s="22">
        <v>79</v>
      </c>
      <c r="G82" s="28">
        <f t="shared" si="4"/>
        <v>83868.351104688903</v>
      </c>
      <c r="H82" s="28">
        <f t="shared" si="5"/>
        <v>40462.854108328924</v>
      </c>
    </row>
    <row r="83" spans="6:8" x14ac:dyDescent="0.15">
      <c r="F83" s="22">
        <v>80</v>
      </c>
      <c r="G83" s="28">
        <f t="shared" si="4"/>
        <v>84017.217427899726</v>
      </c>
      <c r="H83" s="28">
        <f t="shared" si="5"/>
        <v>40313.987785118108</v>
      </c>
    </row>
    <row r="84" spans="6:8" x14ac:dyDescent="0.15">
      <c r="F84" s="22">
        <v>81</v>
      </c>
      <c r="G84" s="28">
        <f t="shared" si="4"/>
        <v>84166.347988834241</v>
      </c>
      <c r="H84" s="28">
        <f t="shared" si="5"/>
        <v>40164.857224183579</v>
      </c>
    </row>
    <row r="85" spans="6:8" x14ac:dyDescent="0.15">
      <c r="F85" s="22">
        <v>82</v>
      </c>
      <c r="G85" s="28">
        <f t="shared" si="4"/>
        <v>84315.743256514426</v>
      </c>
      <c r="H85" s="28">
        <f t="shared" si="5"/>
        <v>40015.461956503401</v>
      </c>
    </row>
    <row r="86" spans="6:8" x14ac:dyDescent="0.15">
      <c r="F86" s="22">
        <v>83</v>
      </c>
      <c r="G86" s="28">
        <f t="shared" si="4"/>
        <v>84465.403700794748</v>
      </c>
      <c r="H86" s="28">
        <f t="shared" si="5"/>
        <v>39865.801512223094</v>
      </c>
    </row>
    <row r="87" spans="6:8" x14ac:dyDescent="0.15">
      <c r="F87" s="22">
        <v>84</v>
      </c>
      <c r="G87" s="28">
        <f t="shared" si="4"/>
        <v>84615.329792363656</v>
      </c>
      <c r="H87" s="28">
        <f t="shared" si="5"/>
        <v>39715.875420654178</v>
      </c>
    </row>
    <row r="88" spans="6:8" x14ac:dyDescent="0.15">
      <c r="F88" s="22">
        <v>85</v>
      </c>
      <c r="G88" s="28">
        <f t="shared" si="4"/>
        <v>84765.5220027451</v>
      </c>
      <c r="H88" s="28">
        <f t="shared" si="5"/>
        <v>39565.683210272728</v>
      </c>
    </row>
    <row r="89" spans="6:8" x14ac:dyDescent="0.15">
      <c r="F89" s="22">
        <v>86</v>
      </c>
      <c r="G89" s="28">
        <f t="shared" si="4"/>
        <v>84915.980804299965</v>
      </c>
      <c r="H89" s="28">
        <f t="shared" si="5"/>
        <v>39415.224408717855</v>
      </c>
    </row>
    <row r="90" spans="6:8" x14ac:dyDescent="0.15">
      <c r="F90" s="22">
        <v>87</v>
      </c>
      <c r="G90" s="28">
        <f t="shared" si="4"/>
        <v>85066.706670227621</v>
      </c>
      <c r="H90" s="28">
        <f t="shared" si="5"/>
        <v>39264.498542790228</v>
      </c>
    </row>
    <row r="91" spans="6:8" x14ac:dyDescent="0.15">
      <c r="F91" s="22">
        <v>88</v>
      </c>
      <c r="G91" s="28">
        <f t="shared" si="4"/>
        <v>85217.70007456727</v>
      </c>
      <c r="H91" s="28">
        <f t="shared" si="5"/>
        <v>39113.505138450571</v>
      </c>
    </row>
    <row r="92" spans="6:8" x14ac:dyDescent="0.15">
      <c r="F92" s="22">
        <v>89</v>
      </c>
      <c r="G92" s="28">
        <f t="shared" si="4"/>
        <v>85368.961492199625</v>
      </c>
      <c r="H92" s="28">
        <f t="shared" si="5"/>
        <v>38962.243720818216</v>
      </c>
    </row>
    <row r="93" spans="6:8" x14ac:dyDescent="0.15">
      <c r="F93" s="22">
        <v>90</v>
      </c>
      <c r="G93" s="28">
        <f t="shared" si="4"/>
        <v>85520.491398848273</v>
      </c>
      <c r="H93" s="28">
        <f t="shared" si="5"/>
        <v>38810.713814169561</v>
      </c>
    </row>
    <row r="94" spans="6:8" x14ac:dyDescent="0.15">
      <c r="F94" s="22">
        <v>91</v>
      </c>
      <c r="G94" s="28">
        <f t="shared" si="4"/>
        <v>85672.29027108122</v>
      </c>
      <c r="H94" s="28">
        <f t="shared" si="5"/>
        <v>38658.914941936608</v>
      </c>
    </row>
    <row r="95" spans="6:8" x14ac:dyDescent="0.15">
      <c r="F95" s="22">
        <v>92</v>
      </c>
      <c r="G95" s="28">
        <f t="shared" si="4"/>
        <v>85824.358586312403</v>
      </c>
      <c r="H95" s="28">
        <f t="shared" si="5"/>
        <v>38506.846626705439</v>
      </c>
    </row>
    <row r="96" spans="6:8" x14ac:dyDescent="0.15">
      <c r="F96" s="22">
        <v>93</v>
      </c>
      <c r="G96" s="28">
        <f t="shared" si="4"/>
        <v>85976.696822803118</v>
      </c>
      <c r="H96" s="28">
        <f t="shared" si="5"/>
        <v>38354.508390214731</v>
      </c>
    </row>
    <row r="97" spans="6:8" x14ac:dyDescent="0.15">
      <c r="F97" s="22">
        <v>94</v>
      </c>
      <c r="G97" s="28">
        <f t="shared" si="4"/>
        <v>86129.305459663577</v>
      </c>
      <c r="H97" s="28">
        <f t="shared" si="5"/>
        <v>38201.899753354257</v>
      </c>
    </row>
    <row r="98" spans="6:8" x14ac:dyDescent="0.15">
      <c r="F98" s="22">
        <v>95</v>
      </c>
      <c r="G98" s="28">
        <f t="shared" si="4"/>
        <v>86282.184976854478</v>
      </c>
      <c r="H98" s="28">
        <f t="shared" si="5"/>
        <v>38049.020236163356</v>
      </c>
    </row>
    <row r="99" spans="6:8" x14ac:dyDescent="0.15">
      <c r="F99" s="22">
        <v>96</v>
      </c>
      <c r="G99" s="28">
        <f t="shared" si="4"/>
        <v>86435.335855188401</v>
      </c>
      <c r="H99" s="28">
        <f t="shared" si="5"/>
        <v>37895.869357829433</v>
      </c>
    </row>
    <row r="100" spans="6:8" x14ac:dyDescent="0.15">
      <c r="F100" s="22">
        <v>97</v>
      </c>
      <c r="G100" s="28">
        <f t="shared" si="4"/>
        <v>86588.758576331355</v>
      </c>
      <c r="H100" s="28">
        <f t="shared" si="5"/>
        <v>37742.44663668648</v>
      </c>
    </row>
    <row r="101" spans="6:8" x14ac:dyDescent="0.15">
      <c r="F101" s="22">
        <v>98</v>
      </c>
      <c r="G101" s="28">
        <f t="shared" si="4"/>
        <v>86742.453622804358</v>
      </c>
      <c r="H101" s="28">
        <f t="shared" si="5"/>
        <v>37588.751590213491</v>
      </c>
    </row>
    <row r="102" spans="6:8" x14ac:dyDescent="0.15">
      <c r="F102" s="22">
        <v>99</v>
      </c>
      <c r="G102" s="28">
        <f t="shared" si="4"/>
        <v>86896.421477984826</v>
      </c>
      <c r="H102" s="28">
        <f t="shared" si="5"/>
        <v>37434.783735033008</v>
      </c>
    </row>
    <row r="103" spans="6:8" x14ac:dyDescent="0.15">
      <c r="F103" s="22">
        <v>100</v>
      </c>
      <c r="G103" s="28">
        <f t="shared" si="4"/>
        <v>87050.662626108257</v>
      </c>
      <c r="H103" s="28">
        <f t="shared" si="5"/>
        <v>37280.542586909585</v>
      </c>
    </row>
    <row r="104" spans="6:8" x14ac:dyDescent="0.15">
      <c r="F104" s="22">
        <v>101</v>
      </c>
      <c r="G104" s="28">
        <f t="shared" si="4"/>
        <v>87205.177552269597</v>
      </c>
      <c r="H104" s="28">
        <f t="shared" si="5"/>
        <v>37126.027660748252</v>
      </c>
    </row>
    <row r="105" spans="6:8" x14ac:dyDescent="0.15">
      <c r="F105" s="22">
        <v>102</v>
      </c>
      <c r="G105" s="28">
        <f t="shared" si="4"/>
        <v>87359.966742424876</v>
      </c>
      <c r="H105" s="28">
        <f t="shared" si="5"/>
        <v>36971.238470592973</v>
      </c>
    </row>
    <row r="106" spans="6:8" x14ac:dyDescent="0.15">
      <c r="F106" s="22">
        <v>103</v>
      </c>
      <c r="G106" s="28">
        <f t="shared" si="4"/>
        <v>87515.030683392659</v>
      </c>
      <c r="H106" s="28">
        <f t="shared" si="5"/>
        <v>36816.174529625161</v>
      </c>
    </row>
    <row r="107" spans="6:8" x14ac:dyDescent="0.15">
      <c r="F107" s="22">
        <v>104</v>
      </c>
      <c r="G107" s="28">
        <f t="shared" si="4"/>
        <v>87670.369862855689</v>
      </c>
      <c r="H107" s="28">
        <f t="shared" si="5"/>
        <v>36660.835350162139</v>
      </c>
    </row>
    <row r="108" spans="6:8" x14ac:dyDescent="0.15">
      <c r="F108" s="22">
        <v>105</v>
      </c>
      <c r="G108" s="28">
        <f t="shared" si="4"/>
        <v>87825.984769362258</v>
      </c>
      <c r="H108" s="28">
        <f t="shared" si="5"/>
        <v>36505.220443655577</v>
      </c>
    </row>
    <row r="109" spans="6:8" x14ac:dyDescent="0.15">
      <c r="F109" s="22">
        <v>106</v>
      </c>
      <c r="G109" s="28">
        <f t="shared" si="4"/>
        <v>87981.875892327895</v>
      </c>
      <c r="H109" s="28">
        <f t="shared" si="5"/>
        <v>36349.329320689954</v>
      </c>
    </row>
    <row r="110" spans="6:8" x14ac:dyDescent="0.15">
      <c r="F110" s="22">
        <v>107</v>
      </c>
      <c r="G110" s="28">
        <f t="shared" si="4"/>
        <v>88138.04372203676</v>
      </c>
      <c r="H110" s="28">
        <f t="shared" si="5"/>
        <v>36193.161490981074</v>
      </c>
    </row>
    <row r="111" spans="6:8" x14ac:dyDescent="0.15">
      <c r="F111" s="22">
        <v>108</v>
      </c>
      <c r="G111" s="28">
        <f t="shared" si="4"/>
        <v>88294.48874964338</v>
      </c>
      <c r="H111" s="28">
        <f t="shared" si="5"/>
        <v>36036.716463374461</v>
      </c>
    </row>
    <row r="112" spans="6:8" x14ac:dyDescent="0.15">
      <c r="F112" s="22">
        <v>109</v>
      </c>
      <c r="G112" s="28">
        <f t="shared" si="4"/>
        <v>88451.211467173984</v>
      </c>
      <c r="H112" s="28">
        <f t="shared" si="5"/>
        <v>35879.993745843836</v>
      </c>
    </row>
    <row r="113" spans="6:8" x14ac:dyDescent="0.15">
      <c r="F113" s="22">
        <v>110</v>
      </c>
      <c r="G113" s="28">
        <f t="shared" si="4"/>
        <v>88608.212367528235</v>
      </c>
      <c r="H113" s="28">
        <f t="shared" si="5"/>
        <v>35722.992845489614</v>
      </c>
    </row>
    <row r="114" spans="6:8" x14ac:dyDescent="0.15">
      <c r="F114" s="22">
        <v>111</v>
      </c>
      <c r="G114" s="28">
        <f t="shared" si="4"/>
        <v>88765.491944480586</v>
      </c>
      <c r="H114" s="28">
        <f t="shared" si="5"/>
        <v>35565.713268537249</v>
      </c>
    </row>
    <row r="115" spans="6:8" x14ac:dyDescent="0.15">
      <c r="F115" s="22">
        <v>112</v>
      </c>
      <c r="G115" s="28">
        <f t="shared" si="4"/>
        <v>88923.050692682038</v>
      </c>
      <c r="H115" s="28">
        <f t="shared" si="5"/>
        <v>35408.154520335796</v>
      </c>
    </row>
    <row r="116" spans="6:8" x14ac:dyDescent="0.15">
      <c r="F116" s="22">
        <v>113</v>
      </c>
      <c r="G116" s="28">
        <f t="shared" si="4"/>
        <v>89080.88910766154</v>
      </c>
      <c r="H116" s="28">
        <f t="shared" si="5"/>
        <v>35250.316105356287</v>
      </c>
    </row>
    <row r="117" spans="6:8" x14ac:dyDescent="0.15">
      <c r="F117" s="22">
        <v>114</v>
      </c>
      <c r="G117" s="28">
        <f t="shared" si="4"/>
        <v>89239.007685827659</v>
      </c>
      <c r="H117" s="28">
        <f t="shared" si="5"/>
        <v>35092.197527190183</v>
      </c>
    </row>
    <row r="118" spans="6:8" x14ac:dyDescent="0.15">
      <c r="F118" s="22">
        <v>115</v>
      </c>
      <c r="G118" s="28">
        <f t="shared" si="4"/>
        <v>89397.406924469993</v>
      </c>
      <c r="H118" s="28">
        <f t="shared" si="5"/>
        <v>34933.798288547841</v>
      </c>
    </row>
    <row r="119" spans="6:8" x14ac:dyDescent="0.15">
      <c r="F119" s="22">
        <v>116</v>
      </c>
      <c r="G119" s="28">
        <f t="shared" si="4"/>
        <v>89556.087321760933</v>
      </c>
      <c r="H119" s="28">
        <f t="shared" si="5"/>
        <v>34775.117891256908</v>
      </c>
    </row>
    <row r="120" spans="6:8" x14ac:dyDescent="0.15">
      <c r="F120" s="22">
        <v>117</v>
      </c>
      <c r="G120" s="28">
        <f t="shared" si="4"/>
        <v>89715.049376757059</v>
      </c>
      <c r="H120" s="28">
        <f t="shared" si="5"/>
        <v>34616.155836260776</v>
      </c>
    </row>
    <row r="121" spans="6:8" x14ac:dyDescent="0.15">
      <c r="F121" s="22">
        <v>118</v>
      </c>
      <c r="G121" s="28">
        <f t="shared" si="4"/>
        <v>89874.293589400811</v>
      </c>
      <c r="H121" s="28">
        <f t="shared" si="5"/>
        <v>34456.91162361703</v>
      </c>
    </row>
    <row r="122" spans="6:8" x14ac:dyDescent="0.15">
      <c r="F122" s="22">
        <v>119</v>
      </c>
      <c r="G122" s="28">
        <f t="shared" si="4"/>
        <v>90033.820460521994</v>
      </c>
      <c r="H122" s="28">
        <f t="shared" si="5"/>
        <v>34297.384752495847</v>
      </c>
    </row>
    <row r="123" spans="6:8" x14ac:dyDescent="0.15">
      <c r="F123" s="22">
        <v>120</v>
      </c>
      <c r="G123" s="28">
        <f t="shared" si="4"/>
        <v>90193.630491839431</v>
      </c>
      <c r="H123" s="28">
        <f t="shared" si="5"/>
        <v>34137.574721178411</v>
      </c>
    </row>
    <row r="124" spans="6:8" x14ac:dyDescent="0.15">
      <c r="F124" s="22">
        <v>121</v>
      </c>
      <c r="G124" s="28">
        <f t="shared" si="4"/>
        <v>90353.724185962434</v>
      </c>
      <c r="H124" s="28">
        <f t="shared" si="5"/>
        <v>33977.481027055408</v>
      </c>
    </row>
    <row r="125" spans="6:8" x14ac:dyDescent="0.15">
      <c r="F125" s="22">
        <v>122</v>
      </c>
      <c r="G125" s="28">
        <f t="shared" si="4"/>
        <v>90514.102046392509</v>
      </c>
      <c r="H125" s="28">
        <f t="shared" si="5"/>
        <v>33817.103166625326</v>
      </c>
    </row>
    <row r="126" spans="6:8" x14ac:dyDescent="0.15">
      <c r="F126" s="22">
        <v>123</v>
      </c>
      <c r="G126" s="28">
        <f t="shared" si="4"/>
        <v>90674.764577524867</v>
      </c>
      <c r="H126" s="28">
        <f t="shared" si="5"/>
        <v>33656.440635492974</v>
      </c>
    </row>
    <row r="127" spans="6:8" x14ac:dyDescent="0.15">
      <c r="F127" s="22">
        <v>124</v>
      </c>
      <c r="G127" s="28">
        <f t="shared" si="4"/>
        <v>90835.712284649984</v>
      </c>
      <c r="H127" s="28">
        <f t="shared" si="5"/>
        <v>33495.492928367872</v>
      </c>
    </row>
    <row r="128" spans="6:8" x14ac:dyDescent="0.15">
      <c r="F128" s="22">
        <v>125</v>
      </c>
      <c r="G128" s="28">
        <f t="shared" si="4"/>
        <v>90996.945673955226</v>
      </c>
      <c r="H128" s="28">
        <f t="shared" si="5"/>
        <v>33334.259539062616</v>
      </c>
    </row>
    <row r="129" spans="6:8" x14ac:dyDescent="0.15">
      <c r="F129" s="22">
        <v>126</v>
      </c>
      <c r="G129" s="28">
        <f t="shared" si="4"/>
        <v>91158.465252526483</v>
      </c>
      <c r="H129" s="28">
        <f t="shared" si="5"/>
        <v>33172.739960491344</v>
      </c>
    </row>
    <row r="130" spans="6:8" x14ac:dyDescent="0.15">
      <c r="F130" s="22">
        <v>127</v>
      </c>
      <c r="G130" s="28">
        <f t="shared" si="4"/>
        <v>91320.271528349724</v>
      </c>
      <c r="H130" s="28">
        <f t="shared" si="5"/>
        <v>33010.933684668111</v>
      </c>
    </row>
    <row r="131" spans="6:8" x14ac:dyDescent="0.15">
      <c r="F131" s="22">
        <v>128</v>
      </c>
      <c r="G131" s="28">
        <f t="shared" si="4"/>
        <v>91482.36501031254</v>
      </c>
      <c r="H131" s="28">
        <f t="shared" si="5"/>
        <v>32848.840202705287</v>
      </c>
    </row>
    <row r="132" spans="6:8" x14ac:dyDescent="0.15">
      <c r="F132" s="22">
        <v>129</v>
      </c>
      <c r="G132" s="28">
        <f t="shared" ref="G132:G195" si="6">-PPMT($B$12/12,$F132,$B$13*12,$B$11,0)</f>
        <v>91644.746208205863</v>
      </c>
      <c r="H132" s="28">
        <f t="shared" ref="H132:H195" si="7">-IPMT($B$12/12,$F132,$B$13*12,$B$11,0)</f>
        <v>32686.45900481199</v>
      </c>
    </row>
    <row r="133" spans="6:8" x14ac:dyDescent="0.15">
      <c r="F133" s="22">
        <v>130</v>
      </c>
      <c r="G133" s="28">
        <f t="shared" si="6"/>
        <v>91807.415632725431</v>
      </c>
      <c r="H133" s="28">
        <f t="shared" si="7"/>
        <v>32523.789580292418</v>
      </c>
    </row>
    <row r="134" spans="6:8" x14ac:dyDescent="0.15">
      <c r="F134" s="22">
        <v>131</v>
      </c>
      <c r="G134" s="28">
        <f t="shared" si="6"/>
        <v>91970.373795473497</v>
      </c>
      <c r="H134" s="28">
        <f t="shared" si="7"/>
        <v>32360.831417544334</v>
      </c>
    </row>
    <row r="135" spans="6:8" x14ac:dyDescent="0.15">
      <c r="F135" s="22">
        <v>132</v>
      </c>
      <c r="G135" s="28">
        <f t="shared" si="6"/>
        <v>92133.621208960481</v>
      </c>
      <c r="H135" s="28">
        <f t="shared" si="7"/>
        <v>32197.584004057368</v>
      </c>
    </row>
    <row r="136" spans="6:8" x14ac:dyDescent="0.15">
      <c r="F136" s="22">
        <v>133</v>
      </c>
      <c r="G136" s="28">
        <f t="shared" si="6"/>
        <v>92297.158386606374</v>
      </c>
      <c r="H136" s="28">
        <f t="shared" si="7"/>
        <v>32034.046826411461</v>
      </c>
    </row>
    <row r="137" spans="6:8" x14ac:dyDescent="0.15">
      <c r="F137" s="22">
        <v>134</v>
      </c>
      <c r="G137" s="28">
        <f t="shared" si="6"/>
        <v>92460.985842742593</v>
      </c>
      <c r="H137" s="28">
        <f t="shared" si="7"/>
        <v>31870.219370275234</v>
      </c>
    </row>
    <row r="138" spans="6:8" x14ac:dyDescent="0.15">
      <c r="F138" s="22">
        <v>135</v>
      </c>
      <c r="G138" s="28">
        <f t="shared" si="6"/>
        <v>92625.104092613459</v>
      </c>
      <c r="H138" s="28">
        <f t="shared" si="7"/>
        <v>31706.101120404368</v>
      </c>
    </row>
    <row r="139" spans="6:8" x14ac:dyDescent="0.15">
      <c r="F139" s="22">
        <v>136</v>
      </c>
      <c r="G139" s="28">
        <f t="shared" si="6"/>
        <v>92789.513652377849</v>
      </c>
      <c r="H139" s="28">
        <f t="shared" si="7"/>
        <v>31541.691560639978</v>
      </c>
    </row>
    <row r="140" spans="6:8" x14ac:dyDescent="0.15">
      <c r="F140" s="22">
        <v>137</v>
      </c>
      <c r="G140" s="28">
        <f t="shared" si="6"/>
        <v>92954.21503911083</v>
      </c>
      <c r="H140" s="28">
        <f t="shared" si="7"/>
        <v>31376.990173907012</v>
      </c>
    </row>
    <row r="141" spans="6:8" x14ac:dyDescent="0.15">
      <c r="F141" s="22">
        <v>138</v>
      </c>
      <c r="G141" s="28">
        <f t="shared" si="6"/>
        <v>93119.208770805242</v>
      </c>
      <c r="H141" s="28">
        <f t="shared" si="7"/>
        <v>31211.996442212589</v>
      </c>
    </row>
    <row r="142" spans="6:8" x14ac:dyDescent="0.15">
      <c r="F142" s="22">
        <v>139</v>
      </c>
      <c r="G142" s="28">
        <f t="shared" si="6"/>
        <v>93284.49536637342</v>
      </c>
      <c r="H142" s="28">
        <f t="shared" si="7"/>
        <v>31046.709846644411</v>
      </c>
    </row>
    <row r="143" spans="6:8" x14ac:dyDescent="0.15">
      <c r="F143" s="22">
        <v>140</v>
      </c>
      <c r="G143" s="28">
        <f t="shared" si="6"/>
        <v>93450.075345648744</v>
      </c>
      <c r="H143" s="28">
        <f t="shared" si="7"/>
        <v>30881.129867369098</v>
      </c>
    </row>
    <row r="144" spans="6:8" x14ac:dyDescent="0.15">
      <c r="F144" s="22">
        <v>141</v>
      </c>
      <c r="G144" s="28">
        <f t="shared" si="6"/>
        <v>93615.949229387275</v>
      </c>
      <c r="H144" s="28">
        <f t="shared" si="7"/>
        <v>30715.25598363057</v>
      </c>
    </row>
    <row r="145" spans="6:8" x14ac:dyDescent="0.15">
      <c r="F145" s="22">
        <v>142</v>
      </c>
      <c r="G145" s="28">
        <f t="shared" si="6"/>
        <v>93782.117539269428</v>
      </c>
      <c r="H145" s="28">
        <f t="shared" si="7"/>
        <v>30549.087673748403</v>
      </c>
    </row>
    <row r="146" spans="6:8" x14ac:dyDescent="0.15">
      <c r="F146" s="22">
        <v>143</v>
      </c>
      <c r="G146" s="28">
        <f t="shared" si="6"/>
        <v>93948.580797901639</v>
      </c>
      <c r="H146" s="28">
        <f t="shared" si="7"/>
        <v>30382.624415116203</v>
      </c>
    </row>
    <row r="147" spans="6:8" x14ac:dyDescent="0.15">
      <c r="F147" s="22">
        <v>144</v>
      </c>
      <c r="G147" s="28">
        <f t="shared" si="6"/>
        <v>94115.339528817902</v>
      </c>
      <c r="H147" s="28">
        <f t="shared" si="7"/>
        <v>30215.865684199925</v>
      </c>
    </row>
    <row r="148" spans="6:8" x14ac:dyDescent="0.15">
      <c r="F148" s="22">
        <v>145</v>
      </c>
      <c r="G148" s="28">
        <f t="shared" si="6"/>
        <v>94282.394256481566</v>
      </c>
      <c r="H148" s="28">
        <f t="shared" si="7"/>
        <v>30048.810956536276</v>
      </c>
    </row>
    <row r="149" spans="6:8" x14ac:dyDescent="0.15">
      <c r="F149" s="22">
        <v>146</v>
      </c>
      <c r="G149" s="28">
        <f t="shared" si="6"/>
        <v>94449.74550628681</v>
      </c>
      <c r="H149" s="28">
        <f t="shared" si="7"/>
        <v>29881.459706731021</v>
      </c>
    </row>
    <row r="150" spans="6:8" x14ac:dyDescent="0.15">
      <c r="F150" s="22">
        <v>147</v>
      </c>
      <c r="G150" s="28">
        <f t="shared" si="6"/>
        <v>94617.393804560474</v>
      </c>
      <c r="H150" s="28">
        <f t="shared" si="7"/>
        <v>29713.811408457361</v>
      </c>
    </row>
    <row r="151" spans="6:8" x14ac:dyDescent="0.15">
      <c r="F151" s="22">
        <v>148</v>
      </c>
      <c r="G151" s="28">
        <f t="shared" si="6"/>
        <v>94785.33967856357</v>
      </c>
      <c r="H151" s="28">
        <f t="shared" si="7"/>
        <v>29545.865534454264</v>
      </c>
    </row>
    <row r="152" spans="6:8" x14ac:dyDescent="0.15">
      <c r="F152" s="22">
        <v>149</v>
      </c>
      <c r="G152" s="28">
        <f t="shared" si="6"/>
        <v>94953.583656493021</v>
      </c>
      <c r="H152" s="28">
        <f t="shared" si="7"/>
        <v>29377.621556524809</v>
      </c>
    </row>
    <row r="153" spans="6:8" x14ac:dyDescent="0.15">
      <c r="F153" s="22">
        <v>150</v>
      </c>
      <c r="G153" s="28">
        <f t="shared" si="6"/>
        <v>95122.126267483283</v>
      </c>
      <c r="H153" s="28">
        <f t="shared" si="7"/>
        <v>29209.078945534537</v>
      </c>
    </row>
    <row r="154" spans="6:8" x14ac:dyDescent="0.15">
      <c r="F154" s="22">
        <v>151</v>
      </c>
      <c r="G154" s="28">
        <f t="shared" si="6"/>
        <v>95290.968041608096</v>
      </c>
      <c r="H154" s="28">
        <f t="shared" si="7"/>
        <v>29040.237171409757</v>
      </c>
    </row>
    <row r="155" spans="6:8" x14ac:dyDescent="0.15">
      <c r="F155" s="22">
        <v>152</v>
      </c>
      <c r="G155" s="28">
        <f t="shared" si="6"/>
        <v>95460.109509881921</v>
      </c>
      <c r="H155" s="28">
        <f t="shared" si="7"/>
        <v>28871.095703135907</v>
      </c>
    </row>
    <row r="156" spans="6:8" x14ac:dyDescent="0.15">
      <c r="F156" s="22">
        <v>153</v>
      </c>
      <c r="G156" s="28">
        <f t="shared" si="6"/>
        <v>95629.551204261967</v>
      </c>
      <c r="H156" s="28">
        <f t="shared" si="7"/>
        <v>28701.654008755861</v>
      </c>
    </row>
    <row r="157" spans="6:8" x14ac:dyDescent="0.15">
      <c r="F157" s="22">
        <v>154</v>
      </c>
      <c r="G157" s="28">
        <f t="shared" si="6"/>
        <v>95799.293657649541</v>
      </c>
      <c r="H157" s="28">
        <f t="shared" si="7"/>
        <v>28531.911555368297</v>
      </c>
    </row>
    <row r="158" spans="6:8" x14ac:dyDescent="0.15">
      <c r="F158" s="22">
        <v>155</v>
      </c>
      <c r="G158" s="28">
        <f t="shared" si="6"/>
        <v>95969.33740389187</v>
      </c>
      <c r="H158" s="28">
        <f t="shared" si="7"/>
        <v>28361.867809125968</v>
      </c>
    </row>
    <row r="159" spans="6:8" x14ac:dyDescent="0.15">
      <c r="F159" s="22">
        <v>156</v>
      </c>
      <c r="G159" s="28">
        <f t="shared" si="6"/>
        <v>96139.68297778377</v>
      </c>
      <c r="H159" s="28">
        <f t="shared" si="7"/>
        <v>28191.522235234064</v>
      </c>
    </row>
    <row r="160" spans="6:8" x14ac:dyDescent="0.15">
      <c r="F160" s="22">
        <v>157</v>
      </c>
      <c r="G160" s="28">
        <f t="shared" si="6"/>
        <v>96310.330915069353</v>
      </c>
      <c r="H160" s="28">
        <f t="shared" si="7"/>
        <v>28020.874297948496</v>
      </c>
    </row>
    <row r="161" spans="6:8" x14ac:dyDescent="0.15">
      <c r="F161" s="22">
        <v>158</v>
      </c>
      <c r="G161" s="28">
        <f t="shared" si="6"/>
        <v>96481.281752443581</v>
      </c>
      <c r="H161" s="28">
        <f t="shared" si="7"/>
        <v>27849.923460574249</v>
      </c>
    </row>
    <row r="162" spans="6:8" x14ac:dyDescent="0.15">
      <c r="F162" s="22">
        <v>159</v>
      </c>
      <c r="G162" s="28">
        <f t="shared" si="6"/>
        <v>96652.536027554175</v>
      </c>
      <c r="H162" s="28">
        <f t="shared" si="7"/>
        <v>27678.669185463663</v>
      </c>
    </row>
    <row r="163" spans="6:8" x14ac:dyDescent="0.15">
      <c r="F163" s="22">
        <v>160</v>
      </c>
      <c r="G163" s="28">
        <f t="shared" si="6"/>
        <v>96824.094279003082</v>
      </c>
      <c r="H163" s="28">
        <f t="shared" si="7"/>
        <v>27507.110934014752</v>
      </c>
    </row>
    <row r="164" spans="6:8" x14ac:dyDescent="0.15">
      <c r="F164" s="22">
        <v>161</v>
      </c>
      <c r="G164" s="28">
        <f t="shared" si="6"/>
        <v>96995.957046348325</v>
      </c>
      <c r="H164" s="28">
        <f t="shared" si="7"/>
        <v>27335.248166669524</v>
      </c>
    </row>
    <row r="165" spans="6:8" x14ac:dyDescent="0.15">
      <c r="F165" s="22">
        <v>162</v>
      </c>
      <c r="G165" s="28">
        <f t="shared" si="6"/>
        <v>97168.124870105588</v>
      </c>
      <c r="H165" s="28">
        <f t="shared" si="7"/>
        <v>27163.08034291225</v>
      </c>
    </row>
    <row r="166" spans="6:8" x14ac:dyDescent="0.15">
      <c r="F166" s="22">
        <v>163</v>
      </c>
      <c r="G166" s="28">
        <f t="shared" si="6"/>
        <v>97340.598291750022</v>
      </c>
      <c r="H166" s="28">
        <f t="shared" si="7"/>
        <v>26990.606921267816</v>
      </c>
    </row>
    <row r="167" spans="6:8" x14ac:dyDescent="0.15">
      <c r="F167" s="22">
        <v>164</v>
      </c>
      <c r="G167" s="28">
        <f t="shared" si="6"/>
        <v>97513.377853717873</v>
      </c>
      <c r="H167" s="28">
        <f t="shared" si="7"/>
        <v>26817.827359299961</v>
      </c>
    </row>
    <row r="168" spans="6:8" x14ac:dyDescent="0.15">
      <c r="F168" s="22">
        <v>165</v>
      </c>
      <c r="G168" s="28">
        <f t="shared" si="6"/>
        <v>97686.464099408229</v>
      </c>
      <c r="H168" s="28">
        <f t="shared" si="7"/>
        <v>26644.741113609613</v>
      </c>
    </row>
    <row r="169" spans="6:8" x14ac:dyDescent="0.15">
      <c r="F169" s="22">
        <v>166</v>
      </c>
      <c r="G169" s="28">
        <f t="shared" si="6"/>
        <v>97859.857573184679</v>
      </c>
      <c r="H169" s="28">
        <f t="shared" si="7"/>
        <v>26471.347639833162</v>
      </c>
    </row>
    <row r="170" spans="6:8" x14ac:dyDescent="0.15">
      <c r="F170" s="22">
        <v>167</v>
      </c>
      <c r="G170" s="28">
        <f t="shared" si="6"/>
        <v>98033.558820377075</v>
      </c>
      <c r="H170" s="28">
        <f t="shared" si="7"/>
        <v>26297.646392640756</v>
      </c>
    </row>
    <row r="171" spans="6:8" x14ac:dyDescent="0.15">
      <c r="F171" s="22">
        <v>168</v>
      </c>
      <c r="G171" s="28">
        <f t="shared" si="6"/>
        <v>98207.56838728326</v>
      </c>
      <c r="H171" s="28">
        <f t="shared" si="7"/>
        <v>26123.636825734589</v>
      </c>
    </row>
    <row r="172" spans="6:8" x14ac:dyDescent="0.15">
      <c r="F172" s="22">
        <v>169</v>
      </c>
      <c r="G172" s="28">
        <f t="shared" si="6"/>
        <v>98381.886821170672</v>
      </c>
      <c r="H172" s="28">
        <f t="shared" si="7"/>
        <v>25949.318391847159</v>
      </c>
    </row>
    <row r="173" spans="6:8" x14ac:dyDescent="0.15">
      <c r="F173" s="22">
        <v>170</v>
      </c>
      <c r="G173" s="28">
        <f t="shared" si="6"/>
        <v>98556.514670278251</v>
      </c>
      <c r="H173" s="28">
        <f t="shared" si="7"/>
        <v>25774.690542739583</v>
      </c>
    </row>
    <row r="174" spans="6:8" x14ac:dyDescent="0.15">
      <c r="F174" s="22">
        <v>171</v>
      </c>
      <c r="G174" s="28">
        <f t="shared" si="6"/>
        <v>98731.452483817993</v>
      </c>
      <c r="H174" s="28">
        <f t="shared" si="7"/>
        <v>25599.752729199841</v>
      </c>
    </row>
    <row r="175" spans="6:8" x14ac:dyDescent="0.15">
      <c r="F175" s="22">
        <v>172</v>
      </c>
      <c r="G175" s="28">
        <f t="shared" si="6"/>
        <v>98906.700811976771</v>
      </c>
      <c r="H175" s="28">
        <f t="shared" si="7"/>
        <v>25424.50440104106</v>
      </c>
    </row>
    <row r="176" spans="6:8" x14ac:dyDescent="0.15">
      <c r="F176" s="22">
        <v>173</v>
      </c>
      <c r="G176" s="28">
        <f t="shared" si="6"/>
        <v>99082.260205918035</v>
      </c>
      <c r="H176" s="28">
        <f t="shared" si="7"/>
        <v>25248.945007099806</v>
      </c>
    </row>
    <row r="177" spans="6:8" x14ac:dyDescent="0.15">
      <c r="F177" s="22">
        <v>174</v>
      </c>
      <c r="G177" s="28">
        <f t="shared" si="6"/>
        <v>99258.13121778355</v>
      </c>
      <c r="H177" s="28">
        <f t="shared" si="7"/>
        <v>25073.073995234296</v>
      </c>
    </row>
    <row r="178" spans="6:8" x14ac:dyDescent="0.15">
      <c r="F178" s="22">
        <v>175</v>
      </c>
      <c r="G178" s="28">
        <f t="shared" si="6"/>
        <v>99434.314400695104</v>
      </c>
      <c r="H178" s="28">
        <f t="shared" si="7"/>
        <v>24896.890812322734</v>
      </c>
    </row>
    <row r="179" spans="6:8" x14ac:dyDescent="0.15">
      <c r="F179" s="22">
        <v>176</v>
      </c>
      <c r="G179" s="28">
        <f t="shared" si="6"/>
        <v>99610.810308756336</v>
      </c>
      <c r="H179" s="28">
        <f t="shared" si="7"/>
        <v>24720.394904261499</v>
      </c>
    </row>
    <row r="180" spans="6:8" x14ac:dyDescent="0.15">
      <c r="F180" s="22">
        <v>177</v>
      </c>
      <c r="G180" s="28">
        <f t="shared" si="6"/>
        <v>99787.619497054387</v>
      </c>
      <c r="H180" s="28">
        <f t="shared" si="7"/>
        <v>24543.585715963454</v>
      </c>
    </row>
    <row r="181" spans="6:8" x14ac:dyDescent="0.15">
      <c r="F181" s="22">
        <v>178</v>
      </c>
      <c r="G181" s="28">
        <f t="shared" si="6"/>
        <v>99964.742521661639</v>
      </c>
      <c r="H181" s="28">
        <f t="shared" si="7"/>
        <v>24366.462691356184</v>
      </c>
    </row>
    <row r="182" spans="6:8" x14ac:dyDescent="0.15">
      <c r="F182" s="22">
        <v>179</v>
      </c>
      <c r="G182" s="28">
        <f t="shared" si="6"/>
        <v>100142.1799396376</v>
      </c>
      <c r="H182" s="28">
        <f t="shared" si="7"/>
        <v>24189.025273380237</v>
      </c>
    </row>
    <row r="183" spans="6:8" x14ac:dyDescent="0.15">
      <c r="F183" s="22">
        <v>180</v>
      </c>
      <c r="G183" s="28">
        <f t="shared" si="6"/>
        <v>100319.93230903045</v>
      </c>
      <c r="H183" s="28">
        <f t="shared" si="7"/>
        <v>24011.272903987381</v>
      </c>
    </row>
    <row r="184" spans="6:8" x14ac:dyDescent="0.15">
      <c r="F184" s="22">
        <v>181</v>
      </c>
      <c r="G184" s="28">
        <f t="shared" si="6"/>
        <v>100498.000188879</v>
      </c>
      <c r="H184" s="28">
        <f t="shared" si="7"/>
        <v>23833.20502413885</v>
      </c>
    </row>
    <row r="185" spans="6:8" x14ac:dyDescent="0.15">
      <c r="F185" s="22">
        <v>182</v>
      </c>
      <c r="G185" s="28">
        <f t="shared" si="6"/>
        <v>100676.38413921425</v>
      </c>
      <c r="H185" s="28">
        <f t="shared" si="7"/>
        <v>23654.821073803592</v>
      </c>
    </row>
    <row r="186" spans="6:8" x14ac:dyDescent="0.15">
      <c r="F186" s="22">
        <v>183</v>
      </c>
      <c r="G186" s="28">
        <f t="shared" si="6"/>
        <v>100855.08472106136</v>
      </c>
      <c r="H186" s="28">
        <f t="shared" si="7"/>
        <v>23476.120491956484</v>
      </c>
    </row>
    <row r="187" spans="6:8" x14ac:dyDescent="0.15">
      <c r="F187" s="22">
        <v>184</v>
      </c>
      <c r="G187" s="28">
        <f t="shared" si="6"/>
        <v>101034.10249644125</v>
      </c>
      <c r="H187" s="28">
        <f t="shared" si="7"/>
        <v>23297.102716576599</v>
      </c>
    </row>
    <row r="188" spans="6:8" x14ac:dyDescent="0.15">
      <c r="F188" s="22">
        <v>185</v>
      </c>
      <c r="G188" s="28">
        <f t="shared" si="6"/>
        <v>101213.43802837242</v>
      </c>
      <c r="H188" s="28">
        <f t="shared" si="7"/>
        <v>23117.767184645418</v>
      </c>
    </row>
    <row r="189" spans="6:8" x14ac:dyDescent="0.15">
      <c r="F189" s="22">
        <v>186</v>
      </c>
      <c r="G189" s="28">
        <f t="shared" si="6"/>
        <v>101393.09188087279</v>
      </c>
      <c r="H189" s="28">
        <f t="shared" si="7"/>
        <v>22938.113332145054</v>
      </c>
    </row>
    <row r="190" spans="6:8" x14ac:dyDescent="0.15">
      <c r="F190" s="22">
        <v>187</v>
      </c>
      <c r="G190" s="28">
        <f t="shared" si="6"/>
        <v>101573.06461896132</v>
      </c>
      <c r="H190" s="28">
        <f t="shared" si="7"/>
        <v>22758.140594056506</v>
      </c>
    </row>
    <row r="191" spans="6:8" x14ac:dyDescent="0.15">
      <c r="F191" s="22">
        <v>188</v>
      </c>
      <c r="G191" s="28">
        <f t="shared" si="6"/>
        <v>101753.35680865997</v>
      </c>
      <c r="H191" s="28">
        <f t="shared" si="7"/>
        <v>22577.84840435785</v>
      </c>
    </row>
    <row r="192" spans="6:8" x14ac:dyDescent="0.15">
      <c r="F192" s="22">
        <v>189</v>
      </c>
      <c r="G192" s="28">
        <f t="shared" si="6"/>
        <v>101933.96901699537</v>
      </c>
      <c r="H192" s="28">
        <f t="shared" si="7"/>
        <v>22397.236196022481</v>
      </c>
    </row>
    <row r="193" spans="6:8" x14ac:dyDescent="0.15">
      <c r="F193" s="22">
        <v>190</v>
      </c>
      <c r="G193" s="28">
        <f t="shared" si="6"/>
        <v>102114.90181200052</v>
      </c>
      <c r="H193" s="28">
        <f t="shared" si="7"/>
        <v>22216.303401017314</v>
      </c>
    </row>
    <row r="194" spans="6:8" x14ac:dyDescent="0.15">
      <c r="F194" s="22">
        <v>191</v>
      </c>
      <c r="G194" s="28">
        <f t="shared" si="6"/>
        <v>102296.15576271682</v>
      </c>
      <c r="H194" s="28">
        <f t="shared" si="7"/>
        <v>22035.049450301016</v>
      </c>
    </row>
    <row r="195" spans="6:8" x14ac:dyDescent="0.15">
      <c r="F195" s="22">
        <v>192</v>
      </c>
      <c r="G195" s="28">
        <f t="shared" si="6"/>
        <v>102477.73143919563</v>
      </c>
      <c r="H195" s="28">
        <f t="shared" si="7"/>
        <v>21853.473773822188</v>
      </c>
    </row>
    <row r="196" spans="6:8" x14ac:dyDescent="0.15">
      <c r="F196" s="22">
        <v>193</v>
      </c>
      <c r="G196" s="28">
        <f t="shared" ref="G196:G259" si="8">-PPMT($B$12/12,$F196,$B$13*12,$B$11,0)</f>
        <v>102659.62941250022</v>
      </c>
      <c r="H196" s="28">
        <f t="shared" ref="H196:H259" si="9">-IPMT($B$12/12,$F196,$B$13*12,$B$11,0)</f>
        <v>21671.575800517618</v>
      </c>
    </row>
    <row r="197" spans="6:8" x14ac:dyDescent="0.15">
      <c r="F197" s="22">
        <v>194</v>
      </c>
      <c r="G197" s="28">
        <f t="shared" si="8"/>
        <v>102841.8502547074</v>
      </c>
      <c r="H197" s="28">
        <f t="shared" si="9"/>
        <v>21489.354958310429</v>
      </c>
    </row>
    <row r="198" spans="6:8" x14ac:dyDescent="0.15">
      <c r="F198" s="22">
        <v>195</v>
      </c>
      <c r="G198" s="28">
        <f t="shared" si="8"/>
        <v>103024.39453890952</v>
      </c>
      <c r="H198" s="28">
        <f t="shared" si="9"/>
        <v>21306.810674108325</v>
      </c>
    </row>
    <row r="199" spans="6:8" x14ac:dyDescent="0.15">
      <c r="F199" s="22">
        <v>196</v>
      </c>
      <c r="G199" s="28">
        <f t="shared" si="8"/>
        <v>103207.26283921608</v>
      </c>
      <c r="H199" s="28">
        <f t="shared" si="9"/>
        <v>21123.942373801761</v>
      </c>
    </row>
    <row r="200" spans="6:8" x14ac:dyDescent="0.15">
      <c r="F200" s="22">
        <v>197</v>
      </c>
      <c r="G200" s="28">
        <f t="shared" si="8"/>
        <v>103390.4557307557</v>
      </c>
      <c r="H200" s="28">
        <f t="shared" si="9"/>
        <v>20940.749482262152</v>
      </c>
    </row>
    <row r="201" spans="6:8" x14ac:dyDescent="0.15">
      <c r="F201" s="22">
        <v>198</v>
      </c>
      <c r="G201" s="28">
        <f t="shared" si="8"/>
        <v>103573.97378967778</v>
      </c>
      <c r="H201" s="28">
        <f t="shared" si="9"/>
        <v>20757.231423340061</v>
      </c>
    </row>
    <row r="202" spans="6:8" x14ac:dyDescent="0.15">
      <c r="F202" s="22">
        <v>199</v>
      </c>
      <c r="G202" s="28">
        <f t="shared" si="8"/>
        <v>103757.81759315445</v>
      </c>
      <c r="H202" s="28">
        <f t="shared" si="9"/>
        <v>20573.387619863377</v>
      </c>
    </row>
    <row r="203" spans="6:8" x14ac:dyDescent="0.15">
      <c r="F203" s="22">
        <v>200</v>
      </c>
      <c r="G203" s="28">
        <f t="shared" si="8"/>
        <v>103941.9877193823</v>
      </c>
      <c r="H203" s="28">
        <f t="shared" si="9"/>
        <v>20389.21749363553</v>
      </c>
    </row>
    <row r="204" spans="6:8" x14ac:dyDescent="0.15">
      <c r="F204" s="22">
        <v>201</v>
      </c>
      <c r="G204" s="28">
        <f t="shared" si="8"/>
        <v>104126.48474758421</v>
      </c>
      <c r="H204" s="28">
        <f t="shared" si="9"/>
        <v>20204.720465433627</v>
      </c>
    </row>
    <row r="205" spans="6:8" x14ac:dyDescent="0.15">
      <c r="F205" s="22">
        <v>202</v>
      </c>
      <c r="G205" s="28">
        <f t="shared" si="8"/>
        <v>104311.30925801117</v>
      </c>
      <c r="H205" s="28">
        <f t="shared" si="9"/>
        <v>20019.895955006665</v>
      </c>
    </row>
    <row r="206" spans="6:8" x14ac:dyDescent="0.15">
      <c r="F206" s="22">
        <v>203</v>
      </c>
      <c r="G206" s="28">
        <f t="shared" si="8"/>
        <v>104496.46183194415</v>
      </c>
      <c r="H206" s="28">
        <f t="shared" si="9"/>
        <v>19834.743381073702</v>
      </c>
    </row>
    <row r="207" spans="6:8" x14ac:dyDescent="0.15">
      <c r="F207" s="22">
        <v>204</v>
      </c>
      <c r="G207" s="28">
        <f t="shared" si="8"/>
        <v>104681.94305169584</v>
      </c>
      <c r="H207" s="28">
        <f t="shared" si="9"/>
        <v>19649.262161321996</v>
      </c>
    </row>
    <row r="208" spans="6:8" x14ac:dyDescent="0.15">
      <c r="F208" s="22">
        <v>205</v>
      </c>
      <c r="G208" s="28">
        <f t="shared" si="8"/>
        <v>104867.7535006126</v>
      </c>
      <c r="H208" s="28">
        <f t="shared" si="9"/>
        <v>19463.451712405236</v>
      </c>
    </row>
    <row r="209" spans="6:8" x14ac:dyDescent="0.15">
      <c r="F209" s="22">
        <v>206</v>
      </c>
      <c r="G209" s="28">
        <f t="shared" si="8"/>
        <v>105053.89376307618</v>
      </c>
      <c r="H209" s="28">
        <f t="shared" si="9"/>
        <v>19277.311449941648</v>
      </c>
    </row>
    <row r="210" spans="6:8" x14ac:dyDescent="0.15">
      <c r="F210" s="22">
        <v>207</v>
      </c>
      <c r="G210" s="28">
        <f t="shared" si="8"/>
        <v>105240.36442450563</v>
      </c>
      <c r="H210" s="28">
        <f t="shared" si="9"/>
        <v>19090.840788512189</v>
      </c>
    </row>
    <row r="211" spans="6:8" x14ac:dyDescent="0.15">
      <c r="F211" s="22">
        <v>208</v>
      </c>
      <c r="G211" s="28">
        <f t="shared" si="8"/>
        <v>105427.16607135914</v>
      </c>
      <c r="H211" s="28">
        <f t="shared" si="9"/>
        <v>18904.039141658694</v>
      </c>
    </row>
    <row r="212" spans="6:8" x14ac:dyDescent="0.15">
      <c r="F212" s="22">
        <v>209</v>
      </c>
      <c r="G212" s="28">
        <f t="shared" si="8"/>
        <v>105614.29929113582</v>
      </c>
      <c r="H212" s="28">
        <f t="shared" si="9"/>
        <v>18716.905921882029</v>
      </c>
    </row>
    <row r="213" spans="6:8" x14ac:dyDescent="0.15">
      <c r="F213" s="22">
        <v>210</v>
      </c>
      <c r="G213" s="28">
        <f t="shared" si="8"/>
        <v>105801.76467237758</v>
      </c>
      <c r="H213" s="28">
        <f t="shared" si="9"/>
        <v>18529.440540640262</v>
      </c>
    </row>
    <row r="214" spans="6:8" x14ac:dyDescent="0.15">
      <c r="F214" s="22">
        <v>211</v>
      </c>
      <c r="G214" s="28">
        <f t="shared" si="8"/>
        <v>105989.56280467105</v>
      </c>
      <c r="H214" s="28">
        <f t="shared" si="9"/>
        <v>18341.64240834679</v>
      </c>
    </row>
    <row r="215" spans="6:8" x14ac:dyDescent="0.15">
      <c r="F215" s="22">
        <v>212</v>
      </c>
      <c r="G215" s="28">
        <f t="shared" si="8"/>
        <v>106177.69427864935</v>
      </c>
      <c r="H215" s="28">
        <f t="shared" si="9"/>
        <v>18153.5109343685</v>
      </c>
    </row>
    <row r="216" spans="6:8" x14ac:dyDescent="0.15">
      <c r="F216" s="22">
        <v>213</v>
      </c>
      <c r="G216" s="28">
        <f t="shared" si="8"/>
        <v>106366.15968599395</v>
      </c>
      <c r="H216" s="28">
        <f t="shared" si="9"/>
        <v>17965.0455270239</v>
      </c>
    </row>
    <row r="217" spans="6:8" x14ac:dyDescent="0.15">
      <c r="F217" s="22">
        <v>214</v>
      </c>
      <c r="G217" s="28">
        <f t="shared" si="8"/>
        <v>106554.95961943659</v>
      </c>
      <c r="H217" s="28">
        <f t="shared" si="9"/>
        <v>17776.245593581261</v>
      </c>
    </row>
    <row r="218" spans="6:8" x14ac:dyDescent="0.15">
      <c r="F218" s="22">
        <v>215</v>
      </c>
      <c r="G218" s="28">
        <f t="shared" si="8"/>
        <v>106744.09467276109</v>
      </c>
      <c r="H218" s="28">
        <f t="shared" si="9"/>
        <v>17587.110540256763</v>
      </c>
    </row>
    <row r="219" spans="6:8" x14ac:dyDescent="0.15">
      <c r="F219" s="22">
        <v>216</v>
      </c>
      <c r="G219" s="28">
        <f t="shared" si="8"/>
        <v>106933.56544080524</v>
      </c>
      <c r="H219" s="28">
        <f t="shared" si="9"/>
        <v>17397.639772212609</v>
      </c>
    </row>
    <row r="220" spans="6:8" x14ac:dyDescent="0.15">
      <c r="F220" s="22">
        <v>217</v>
      </c>
      <c r="G220" s="28">
        <f t="shared" si="8"/>
        <v>107123.37251946266</v>
      </c>
      <c r="H220" s="28">
        <f t="shared" si="9"/>
        <v>17207.832693555178</v>
      </c>
    </row>
    <row r="221" spans="6:8" x14ac:dyDescent="0.15">
      <c r="F221" s="22">
        <v>218</v>
      </c>
      <c r="G221" s="28">
        <f t="shared" si="8"/>
        <v>107313.5165056847</v>
      </c>
      <c r="H221" s="28">
        <f t="shared" si="9"/>
        <v>17017.688707333131</v>
      </c>
    </row>
    <row r="222" spans="6:8" x14ac:dyDescent="0.15">
      <c r="F222" s="22">
        <v>219</v>
      </c>
      <c r="G222" s="28">
        <f t="shared" si="8"/>
        <v>107503.99799748229</v>
      </c>
      <c r="H222" s="28">
        <f t="shared" si="9"/>
        <v>16827.207215535545</v>
      </c>
    </row>
    <row r="223" spans="6:8" x14ac:dyDescent="0.15">
      <c r="F223" s="22">
        <v>220</v>
      </c>
      <c r="G223" s="28">
        <f t="shared" si="8"/>
        <v>107694.81759392783</v>
      </c>
      <c r="H223" s="28">
        <f t="shared" si="9"/>
        <v>16636.387619090008</v>
      </c>
    </row>
    <row r="224" spans="6:8" x14ac:dyDescent="0.15">
      <c r="F224" s="22">
        <v>221</v>
      </c>
      <c r="G224" s="28">
        <f t="shared" si="8"/>
        <v>107885.97589515705</v>
      </c>
      <c r="H224" s="28">
        <f t="shared" si="9"/>
        <v>16445.229317860791</v>
      </c>
    </row>
    <row r="225" spans="6:8" x14ac:dyDescent="0.15">
      <c r="F225" s="22">
        <v>222</v>
      </c>
      <c r="G225" s="28">
        <f t="shared" si="8"/>
        <v>108077.47350237095</v>
      </c>
      <c r="H225" s="28">
        <f t="shared" si="9"/>
        <v>16253.731710646887</v>
      </c>
    </row>
    <row r="226" spans="6:8" x14ac:dyDescent="0.15">
      <c r="F226" s="22">
        <v>223</v>
      </c>
      <c r="G226" s="28">
        <f t="shared" si="8"/>
        <v>108269.31101783767</v>
      </c>
      <c r="H226" s="28">
        <f t="shared" si="9"/>
        <v>16061.894195180179</v>
      </c>
    </row>
    <row r="227" spans="6:8" x14ac:dyDescent="0.15">
      <c r="F227" s="22">
        <v>224</v>
      </c>
      <c r="G227" s="28">
        <f t="shared" si="8"/>
        <v>108461.48904489432</v>
      </c>
      <c r="H227" s="28">
        <f t="shared" si="9"/>
        <v>15869.716168123514</v>
      </c>
    </row>
    <row r="228" spans="6:8" x14ac:dyDescent="0.15">
      <c r="F228" s="22">
        <v>225</v>
      </c>
      <c r="G228" s="28">
        <f t="shared" si="8"/>
        <v>108654.00818794902</v>
      </c>
      <c r="H228" s="28">
        <f t="shared" si="9"/>
        <v>15677.197025068825</v>
      </c>
    </row>
    <row r="229" spans="6:8" x14ac:dyDescent="0.15">
      <c r="F229" s="22">
        <v>226</v>
      </c>
      <c r="G229" s="28">
        <f t="shared" si="8"/>
        <v>108846.86905248261</v>
      </c>
      <c r="H229" s="28">
        <f t="shared" si="9"/>
        <v>15484.336160535215</v>
      </c>
    </row>
    <row r="230" spans="6:8" x14ac:dyDescent="0.15">
      <c r="F230" s="22">
        <v>227</v>
      </c>
      <c r="G230" s="28">
        <f t="shared" si="8"/>
        <v>109040.07224505077</v>
      </c>
      <c r="H230" s="28">
        <f t="shared" si="9"/>
        <v>15291.13296796706</v>
      </c>
    </row>
    <row r="231" spans="6:8" x14ac:dyDescent="0.15">
      <c r="F231" s="22">
        <v>228</v>
      </c>
      <c r="G231" s="28">
        <f t="shared" si="8"/>
        <v>109233.61837328575</v>
      </c>
      <c r="H231" s="28">
        <f t="shared" si="9"/>
        <v>15097.586839732097</v>
      </c>
    </row>
    <row r="232" spans="6:8" x14ac:dyDescent="0.15">
      <c r="F232" s="22">
        <v>229</v>
      </c>
      <c r="G232" s="28">
        <f t="shared" si="8"/>
        <v>109427.50804589831</v>
      </c>
      <c r="H232" s="28">
        <f t="shared" si="9"/>
        <v>14903.697167119513</v>
      </c>
    </row>
    <row r="233" spans="6:8" x14ac:dyDescent="0.15">
      <c r="F233" s="22">
        <v>230</v>
      </c>
      <c r="G233" s="28">
        <f t="shared" si="8"/>
        <v>109621.74187267979</v>
      </c>
      <c r="H233" s="28">
        <f t="shared" si="9"/>
        <v>14709.463340338043</v>
      </c>
    </row>
    <row r="234" spans="6:8" x14ac:dyDescent="0.15">
      <c r="F234" s="22">
        <v>231</v>
      </c>
      <c r="G234" s="28">
        <f t="shared" si="8"/>
        <v>109816.32046450379</v>
      </c>
      <c r="H234" s="28">
        <f t="shared" si="9"/>
        <v>14514.88474851404</v>
      </c>
    </row>
    <row r="235" spans="6:8" x14ac:dyDescent="0.15">
      <c r="F235" s="22">
        <v>232</v>
      </c>
      <c r="G235" s="28">
        <f t="shared" si="8"/>
        <v>110011.24443332829</v>
      </c>
      <c r="H235" s="28">
        <f t="shared" si="9"/>
        <v>14319.960779689545</v>
      </c>
    </row>
    <row r="236" spans="6:8" x14ac:dyDescent="0.15">
      <c r="F236" s="22">
        <v>233</v>
      </c>
      <c r="G236" s="28">
        <f t="shared" si="8"/>
        <v>110206.51439219745</v>
      </c>
      <c r="H236" s="28">
        <f t="shared" si="9"/>
        <v>14124.690820820388</v>
      </c>
    </row>
    <row r="237" spans="6:8" x14ac:dyDescent="0.15">
      <c r="F237" s="22">
        <v>234</v>
      </c>
      <c r="G237" s="28">
        <f t="shared" si="8"/>
        <v>110402.1309552436</v>
      </c>
      <c r="H237" s="28">
        <f t="shared" si="9"/>
        <v>13929.074257774235</v>
      </c>
    </row>
    <row r="238" spans="6:8" x14ac:dyDescent="0.15">
      <c r="F238" s="22">
        <v>235</v>
      </c>
      <c r="G238" s="28">
        <f t="shared" si="8"/>
        <v>110598.09473768916</v>
      </c>
      <c r="H238" s="28">
        <f t="shared" si="9"/>
        <v>13733.11047532868</v>
      </c>
    </row>
    <row r="239" spans="6:8" x14ac:dyDescent="0.15">
      <c r="F239" s="22">
        <v>236</v>
      </c>
      <c r="G239" s="28">
        <f t="shared" si="8"/>
        <v>110794.40635584856</v>
      </c>
      <c r="H239" s="28">
        <f t="shared" si="9"/>
        <v>13536.79885716928</v>
      </c>
    </row>
    <row r="240" spans="6:8" x14ac:dyDescent="0.15">
      <c r="F240" s="22">
        <v>237</v>
      </c>
      <c r="G240" s="28">
        <f t="shared" si="8"/>
        <v>110991.06642713018</v>
      </c>
      <c r="H240" s="28">
        <f t="shared" si="9"/>
        <v>13340.13878588765</v>
      </c>
    </row>
    <row r="241" spans="6:8" x14ac:dyDescent="0.15">
      <c r="F241" s="22">
        <v>238</v>
      </c>
      <c r="G241" s="28">
        <f t="shared" si="8"/>
        <v>111188.07557003835</v>
      </c>
      <c r="H241" s="28">
        <f t="shared" si="9"/>
        <v>13143.129642979495</v>
      </c>
    </row>
    <row r="242" spans="6:8" x14ac:dyDescent="0.15">
      <c r="F242" s="22">
        <v>239</v>
      </c>
      <c r="G242" s="28">
        <f t="shared" si="8"/>
        <v>111385.43440417516</v>
      </c>
      <c r="H242" s="28">
        <f t="shared" si="9"/>
        <v>12945.770808842675</v>
      </c>
    </row>
    <row r="243" spans="6:8" x14ac:dyDescent="0.15">
      <c r="F243" s="22">
        <v>240</v>
      </c>
      <c r="G243" s="28">
        <f t="shared" si="8"/>
        <v>111583.14355024257</v>
      </c>
      <c r="H243" s="28">
        <f t="shared" si="9"/>
        <v>12748.061662775266</v>
      </c>
    </row>
    <row r="244" spans="6:8" x14ac:dyDescent="0.15">
      <c r="F244" s="22">
        <v>241</v>
      </c>
      <c r="G244" s="28">
        <f t="shared" si="8"/>
        <v>111781.20363004426</v>
      </c>
      <c r="H244" s="28">
        <f t="shared" si="9"/>
        <v>12550.001582973582</v>
      </c>
    </row>
    <row r="245" spans="6:8" x14ac:dyDescent="0.15">
      <c r="F245" s="22">
        <v>242</v>
      </c>
      <c r="G245" s="28">
        <f t="shared" si="8"/>
        <v>111979.61526648758</v>
      </c>
      <c r="H245" s="28">
        <f t="shared" si="9"/>
        <v>12351.589946530254</v>
      </c>
    </row>
    <row r="246" spans="6:8" x14ac:dyDescent="0.15">
      <c r="F246" s="22">
        <v>243</v>
      </c>
      <c r="G246" s="28">
        <f t="shared" si="8"/>
        <v>112178.37908358561</v>
      </c>
      <c r="H246" s="28">
        <f t="shared" si="9"/>
        <v>12152.82612943224</v>
      </c>
    </row>
    <row r="247" spans="6:8" x14ac:dyDescent="0.15">
      <c r="F247" s="22">
        <v>244</v>
      </c>
      <c r="G247" s="28">
        <f t="shared" si="8"/>
        <v>112377.49570645897</v>
      </c>
      <c r="H247" s="28">
        <f t="shared" si="9"/>
        <v>11953.709506558875</v>
      </c>
    </row>
    <row r="248" spans="6:8" x14ac:dyDescent="0.15">
      <c r="F248" s="22">
        <v>245</v>
      </c>
      <c r="G248" s="28">
        <f t="shared" si="8"/>
        <v>112576.96576133794</v>
      </c>
      <c r="H248" s="28">
        <f t="shared" si="9"/>
        <v>11754.239451679907</v>
      </c>
    </row>
    <row r="249" spans="6:8" x14ac:dyDescent="0.15">
      <c r="F249" s="22">
        <v>246</v>
      </c>
      <c r="G249" s="28">
        <f t="shared" si="8"/>
        <v>112776.78987556431</v>
      </c>
      <c r="H249" s="28">
        <f t="shared" si="9"/>
        <v>11554.415337453536</v>
      </c>
    </row>
    <row r="250" spans="6:8" x14ac:dyDescent="0.15">
      <c r="F250" s="22">
        <v>247</v>
      </c>
      <c r="G250" s="28">
        <f t="shared" si="8"/>
        <v>112976.96867759342</v>
      </c>
      <c r="H250" s="28">
        <f t="shared" si="9"/>
        <v>11354.236535424408</v>
      </c>
    </row>
    <row r="251" spans="6:8" x14ac:dyDescent="0.15">
      <c r="F251" s="22">
        <v>248</v>
      </c>
      <c r="G251" s="28">
        <f t="shared" si="8"/>
        <v>113177.50279699615</v>
      </c>
      <c r="H251" s="28">
        <f t="shared" si="9"/>
        <v>11153.702416021681</v>
      </c>
    </row>
    <row r="252" spans="6:8" x14ac:dyDescent="0.15">
      <c r="F252" s="22">
        <v>249</v>
      </c>
      <c r="G252" s="28">
        <f t="shared" si="8"/>
        <v>113378.39286446084</v>
      </c>
      <c r="H252" s="28">
        <f t="shared" si="9"/>
        <v>10952.812348557012</v>
      </c>
    </row>
    <row r="253" spans="6:8" x14ac:dyDescent="0.15">
      <c r="F253" s="22">
        <v>250</v>
      </c>
      <c r="G253" s="28">
        <f t="shared" si="8"/>
        <v>113579.63951179523</v>
      </c>
      <c r="H253" s="28">
        <f t="shared" si="9"/>
        <v>10751.565701222593</v>
      </c>
    </row>
    <row r="254" spans="6:8" x14ac:dyDescent="0.15">
      <c r="F254" s="22">
        <v>251</v>
      </c>
      <c r="G254" s="28">
        <f t="shared" si="8"/>
        <v>113781.24337192868</v>
      </c>
      <c r="H254" s="28">
        <f t="shared" si="9"/>
        <v>10549.961841089158</v>
      </c>
    </row>
    <row r="255" spans="6:8" x14ac:dyDescent="0.15">
      <c r="F255" s="22">
        <v>252</v>
      </c>
      <c r="G255" s="28">
        <f t="shared" si="8"/>
        <v>113983.20507891386</v>
      </c>
      <c r="H255" s="28">
        <f t="shared" si="9"/>
        <v>10348.000134103986</v>
      </c>
    </row>
    <row r="256" spans="6:8" x14ac:dyDescent="0.15">
      <c r="F256" s="22">
        <v>253</v>
      </c>
      <c r="G256" s="28">
        <f t="shared" si="8"/>
        <v>114185.52526792893</v>
      </c>
      <c r="H256" s="28">
        <f t="shared" si="9"/>
        <v>10145.679945088914</v>
      </c>
    </row>
    <row r="257" spans="6:8" x14ac:dyDescent="0.15">
      <c r="F257" s="22">
        <v>254</v>
      </c>
      <c r="G257" s="28">
        <f t="shared" si="8"/>
        <v>114388.20457527949</v>
      </c>
      <c r="H257" s="28">
        <f t="shared" si="9"/>
        <v>9943.0006377383397</v>
      </c>
    </row>
    <row r="258" spans="6:8" x14ac:dyDescent="0.15">
      <c r="F258" s="22">
        <v>255</v>
      </c>
      <c r="G258" s="28">
        <f t="shared" si="8"/>
        <v>114591.24363840061</v>
      </c>
      <c r="H258" s="28">
        <f t="shared" si="9"/>
        <v>9739.9615746172167</v>
      </c>
    </row>
    <row r="259" spans="6:8" x14ac:dyDescent="0.15">
      <c r="F259" s="22">
        <v>256</v>
      </c>
      <c r="G259" s="28">
        <f t="shared" si="8"/>
        <v>114794.64309585879</v>
      </c>
      <c r="H259" s="28">
        <f t="shared" si="9"/>
        <v>9536.5621171590556</v>
      </c>
    </row>
    <row r="260" spans="6:8" x14ac:dyDescent="0.15">
      <c r="F260" s="22">
        <v>257</v>
      </c>
      <c r="G260" s="28">
        <f t="shared" ref="G260:G303" si="10">-PPMT($B$12/12,$F260,$B$13*12,$B$11,0)</f>
        <v>114998.40358735393</v>
      </c>
      <c r="H260" s="28">
        <f t="shared" ref="H260:H303" si="11">-IPMT($B$12/12,$F260,$B$13*12,$B$11,0)</f>
        <v>9332.8016256639057</v>
      </c>
    </row>
    <row r="261" spans="6:8" x14ac:dyDescent="0.15">
      <c r="F261" s="22">
        <v>258</v>
      </c>
      <c r="G261" s="28">
        <f t="shared" si="10"/>
        <v>115202.52575372148</v>
      </c>
      <c r="H261" s="28">
        <f t="shared" si="11"/>
        <v>9128.6794592963524</v>
      </c>
    </row>
    <row r="262" spans="6:8" x14ac:dyDescent="0.15">
      <c r="F262" s="22">
        <v>259</v>
      </c>
      <c r="G262" s="28">
        <f t="shared" si="10"/>
        <v>115407.01023693435</v>
      </c>
      <c r="H262" s="28">
        <f t="shared" si="11"/>
        <v>8924.1949760834977</v>
      </c>
    </row>
    <row r="263" spans="6:8" x14ac:dyDescent="0.15">
      <c r="F263" s="22">
        <v>260</v>
      </c>
      <c r="G263" s="28">
        <f t="shared" si="10"/>
        <v>115611.85768010491</v>
      </c>
      <c r="H263" s="28">
        <f t="shared" si="11"/>
        <v>8719.3475329129415</v>
      </c>
    </row>
    <row r="264" spans="6:8" x14ac:dyDescent="0.15">
      <c r="F264" s="22">
        <v>261</v>
      </c>
      <c r="G264" s="28">
        <f t="shared" si="10"/>
        <v>115817.06872748707</v>
      </c>
      <c r="H264" s="28">
        <f t="shared" si="11"/>
        <v>8514.1364855307529</v>
      </c>
    </row>
    <row r="265" spans="6:8" x14ac:dyDescent="0.15">
      <c r="F265" s="22">
        <v>262</v>
      </c>
      <c r="G265" s="28">
        <f t="shared" si="10"/>
        <v>116022.64402447837</v>
      </c>
      <c r="H265" s="28">
        <f t="shared" si="11"/>
        <v>8308.5611885394646</v>
      </c>
    </row>
    <row r="266" spans="6:8" x14ac:dyDescent="0.15">
      <c r="F266" s="22">
        <v>263</v>
      </c>
      <c r="G266" s="28">
        <f t="shared" si="10"/>
        <v>116228.58421762183</v>
      </c>
      <c r="H266" s="28">
        <f t="shared" si="11"/>
        <v>8102.6209953960133</v>
      </c>
    </row>
    <row r="267" spans="6:8" x14ac:dyDescent="0.15">
      <c r="F267" s="22">
        <v>264</v>
      </c>
      <c r="G267" s="28">
        <f t="shared" si="10"/>
        <v>116434.88995460809</v>
      </c>
      <c r="H267" s="28">
        <f t="shared" si="11"/>
        <v>7896.3152584097343</v>
      </c>
    </row>
    <row r="268" spans="6:8" x14ac:dyDescent="0.15">
      <c r="F268" s="22">
        <v>265</v>
      </c>
      <c r="G268" s="28">
        <f t="shared" si="10"/>
        <v>116641.56188427753</v>
      </c>
      <c r="H268" s="28">
        <f t="shared" si="11"/>
        <v>7689.6433287403052</v>
      </c>
    </row>
    <row r="269" spans="6:8" x14ac:dyDescent="0.15">
      <c r="F269" s="22">
        <v>266</v>
      </c>
      <c r="G269" s="28">
        <f t="shared" si="10"/>
        <v>116848.60065662213</v>
      </c>
      <c r="H269" s="28">
        <f t="shared" si="11"/>
        <v>7482.604556395715</v>
      </c>
    </row>
    <row r="270" spans="6:8" x14ac:dyDescent="0.15">
      <c r="F270" s="22">
        <v>267</v>
      </c>
      <c r="G270" s="28">
        <f t="shared" si="10"/>
        <v>117056.00692278764</v>
      </c>
      <c r="H270" s="28">
        <f t="shared" si="11"/>
        <v>7275.1982902302098</v>
      </c>
    </row>
    <row r="271" spans="6:8" x14ac:dyDescent="0.15">
      <c r="F271" s="22">
        <v>268</v>
      </c>
      <c r="G271" s="28">
        <f t="shared" si="10"/>
        <v>117263.78133507558</v>
      </c>
      <c r="H271" s="28">
        <f t="shared" si="11"/>
        <v>7067.4238779422612</v>
      </c>
    </row>
    <row r="272" spans="6:8" x14ac:dyDescent="0.15">
      <c r="F272" s="22">
        <v>269</v>
      </c>
      <c r="G272" s="28">
        <f t="shared" si="10"/>
        <v>117471.92454694533</v>
      </c>
      <c r="H272" s="28">
        <f t="shared" si="11"/>
        <v>6859.2806660725009</v>
      </c>
    </row>
    <row r="273" spans="6:8" x14ac:dyDescent="0.15">
      <c r="F273" s="22">
        <v>270</v>
      </c>
      <c r="G273" s="28">
        <f t="shared" si="10"/>
        <v>117680.43721301615</v>
      </c>
      <c r="H273" s="28">
        <f t="shared" si="11"/>
        <v>6650.7680000016753</v>
      </c>
    </row>
    <row r="274" spans="6:8" x14ac:dyDescent="0.15">
      <c r="F274" s="22">
        <v>271</v>
      </c>
      <c r="G274" s="28">
        <f t="shared" si="10"/>
        <v>117889.31998906926</v>
      </c>
      <c r="H274" s="28">
        <f t="shared" si="11"/>
        <v>6441.8852239485705</v>
      </c>
    </row>
    <row r="275" spans="6:8" x14ac:dyDescent="0.15">
      <c r="F275" s="22">
        <v>272</v>
      </c>
      <c r="G275" s="28">
        <f t="shared" si="10"/>
        <v>118098.57353204986</v>
      </c>
      <c r="H275" s="28">
        <f t="shared" si="11"/>
        <v>6232.631680967972</v>
      </c>
    </row>
    <row r="276" spans="6:8" x14ac:dyDescent="0.15">
      <c r="F276" s="22">
        <v>273</v>
      </c>
      <c r="G276" s="28">
        <f t="shared" si="10"/>
        <v>118308.19850006925</v>
      </c>
      <c r="H276" s="28">
        <f t="shared" si="11"/>
        <v>6023.0067129485833</v>
      </c>
    </row>
    <row r="277" spans="6:8" x14ac:dyDescent="0.15">
      <c r="F277" s="22">
        <v>274</v>
      </c>
      <c r="G277" s="28">
        <f t="shared" si="10"/>
        <v>118518.19555240688</v>
      </c>
      <c r="H277" s="28">
        <f t="shared" si="11"/>
        <v>5813.009660610961</v>
      </c>
    </row>
    <row r="278" spans="6:8" x14ac:dyDescent="0.15">
      <c r="F278" s="22">
        <v>275</v>
      </c>
      <c r="G278" s="28">
        <f t="shared" si="10"/>
        <v>118728.5653495124</v>
      </c>
      <c r="H278" s="28">
        <f t="shared" si="11"/>
        <v>5602.6398635054393</v>
      </c>
    </row>
    <row r="279" spans="6:8" x14ac:dyDescent="0.15">
      <c r="F279" s="22">
        <v>276</v>
      </c>
      <c r="G279" s="28">
        <f t="shared" si="10"/>
        <v>118939.30855300778</v>
      </c>
      <c r="H279" s="28">
        <f t="shared" si="11"/>
        <v>5391.8966600100548</v>
      </c>
    </row>
    <row r="280" spans="6:8" x14ac:dyDescent="0.15">
      <c r="F280" s="22">
        <v>277</v>
      </c>
      <c r="G280" s="28">
        <f t="shared" si="10"/>
        <v>119150.42582568938</v>
      </c>
      <c r="H280" s="28">
        <f t="shared" si="11"/>
        <v>5180.7793873284663</v>
      </c>
    </row>
    <row r="281" spans="6:8" x14ac:dyDescent="0.15">
      <c r="F281" s="22">
        <v>278</v>
      </c>
      <c r="G281" s="28">
        <f t="shared" si="10"/>
        <v>119361.91783152997</v>
      </c>
      <c r="H281" s="28">
        <f t="shared" si="11"/>
        <v>4969.2873814878667</v>
      </c>
    </row>
    <row r="282" spans="6:8" x14ac:dyDescent="0.15">
      <c r="F282" s="22">
        <v>279</v>
      </c>
      <c r="G282" s="28">
        <f t="shared" si="10"/>
        <v>119573.78523568093</v>
      </c>
      <c r="H282" s="28">
        <f t="shared" si="11"/>
        <v>4757.419977336901</v>
      </c>
    </row>
    <row r="283" spans="6:8" x14ac:dyDescent="0.15">
      <c r="F283" s="22">
        <v>280</v>
      </c>
      <c r="G283" s="28">
        <f t="shared" si="10"/>
        <v>119786.02870447427</v>
      </c>
      <c r="H283" s="28">
        <f t="shared" si="11"/>
        <v>4545.1765085435682</v>
      </c>
    </row>
    <row r="284" spans="6:8" x14ac:dyDescent="0.15">
      <c r="F284" s="22">
        <v>281</v>
      </c>
      <c r="G284" s="28">
        <f t="shared" si="10"/>
        <v>119998.64890542472</v>
      </c>
      <c r="H284" s="28">
        <f t="shared" si="11"/>
        <v>4332.5563075931259</v>
      </c>
    </row>
    <row r="285" spans="6:8" x14ac:dyDescent="0.15">
      <c r="F285" s="22">
        <v>282</v>
      </c>
      <c r="G285" s="28">
        <f t="shared" si="10"/>
        <v>120211.64650723182</v>
      </c>
      <c r="H285" s="28">
        <f t="shared" si="11"/>
        <v>4119.5587057859966</v>
      </c>
    </row>
    <row r="286" spans="6:8" x14ac:dyDescent="0.15">
      <c r="F286" s="22">
        <v>283</v>
      </c>
      <c r="G286" s="28">
        <f t="shared" si="10"/>
        <v>120425.0221797822</v>
      </c>
      <c r="H286" s="28">
        <f t="shared" si="11"/>
        <v>3906.1830332356603</v>
      </c>
    </row>
    <row r="287" spans="6:8" x14ac:dyDescent="0.15">
      <c r="F287" s="22">
        <v>284</v>
      </c>
      <c r="G287" s="28">
        <f t="shared" si="10"/>
        <v>120638.77659415128</v>
      </c>
      <c r="H287" s="28">
        <f t="shared" si="11"/>
        <v>3692.4286188665474</v>
      </c>
    </row>
    <row r="288" spans="6:8" x14ac:dyDescent="0.15">
      <c r="F288" s="22">
        <v>285</v>
      </c>
      <c r="G288" s="28">
        <f t="shared" si="10"/>
        <v>120852.9104226059</v>
      </c>
      <c r="H288" s="28">
        <f t="shared" si="11"/>
        <v>3478.2947904119283</v>
      </c>
    </row>
    <row r="289" spans="6:8" x14ac:dyDescent="0.15">
      <c r="F289" s="22">
        <v>286</v>
      </c>
      <c r="G289" s="28">
        <f t="shared" si="10"/>
        <v>121067.42433860603</v>
      </c>
      <c r="H289" s="28">
        <f t="shared" si="11"/>
        <v>3263.7808744118033</v>
      </c>
    </row>
    <row r="290" spans="6:8" x14ac:dyDescent="0.15">
      <c r="F290" s="22">
        <v>287</v>
      </c>
      <c r="G290" s="28">
        <f t="shared" si="10"/>
        <v>121282.31901680706</v>
      </c>
      <c r="H290" s="28">
        <f t="shared" si="11"/>
        <v>3048.8861962107776</v>
      </c>
    </row>
    <row r="291" spans="6:8" x14ac:dyDescent="0.15">
      <c r="F291" s="22">
        <v>288</v>
      </c>
      <c r="G291" s="28">
        <f t="shared" si="10"/>
        <v>121497.5951330619</v>
      </c>
      <c r="H291" s="28">
        <f t="shared" si="11"/>
        <v>2833.6100799559445</v>
      </c>
    </row>
    <row r="292" spans="6:8" x14ac:dyDescent="0.15">
      <c r="F292" s="22">
        <v>289</v>
      </c>
      <c r="G292" s="28">
        <f t="shared" si="10"/>
        <v>121713.25336442307</v>
      </c>
      <c r="H292" s="28">
        <f t="shared" si="11"/>
        <v>2617.9518485947601</v>
      </c>
    </row>
    <row r="293" spans="6:8" x14ac:dyDescent="0.15">
      <c r="F293" s="22">
        <v>290</v>
      </c>
      <c r="G293" s="28">
        <f t="shared" si="10"/>
        <v>121929.29438914492</v>
      </c>
      <c r="H293" s="28">
        <f t="shared" si="11"/>
        <v>2401.9108238729095</v>
      </c>
    </row>
    <row r="294" spans="6:8" x14ac:dyDescent="0.15">
      <c r="F294" s="22">
        <v>291</v>
      </c>
      <c r="G294" s="28">
        <f t="shared" si="10"/>
        <v>122145.71888668566</v>
      </c>
      <c r="H294" s="28">
        <f t="shared" si="11"/>
        <v>2185.4863263321772</v>
      </c>
    </row>
    <row r="295" spans="6:8" x14ac:dyDescent="0.15">
      <c r="F295" s="22">
        <v>292</v>
      </c>
      <c r="G295" s="28">
        <f t="shared" si="10"/>
        <v>122362.52753770952</v>
      </c>
      <c r="H295" s="28">
        <f t="shared" si="11"/>
        <v>1968.6776753083093</v>
      </c>
    </row>
    <row r="296" spans="6:8" x14ac:dyDescent="0.15">
      <c r="F296" s="22">
        <v>293</v>
      </c>
      <c r="G296" s="28">
        <f t="shared" si="10"/>
        <v>122579.72102408898</v>
      </c>
      <c r="H296" s="28">
        <f t="shared" si="11"/>
        <v>1751.4841889288753</v>
      </c>
    </row>
    <row r="297" spans="6:8" x14ac:dyDescent="0.15">
      <c r="F297" s="22">
        <v>294</v>
      </c>
      <c r="G297" s="28">
        <f t="shared" si="10"/>
        <v>122797.30002890673</v>
      </c>
      <c r="H297" s="28">
        <f t="shared" si="11"/>
        <v>1533.9051841111173</v>
      </c>
    </row>
    <row r="298" spans="6:8" x14ac:dyDescent="0.15">
      <c r="F298" s="22">
        <v>295</v>
      </c>
      <c r="G298" s="28">
        <f t="shared" si="10"/>
        <v>123015.26523645803</v>
      </c>
      <c r="H298" s="28">
        <f t="shared" si="11"/>
        <v>1315.9399765598082</v>
      </c>
    </row>
    <row r="299" spans="6:8" x14ac:dyDescent="0.15">
      <c r="F299" s="22">
        <v>296</v>
      </c>
      <c r="G299" s="28">
        <f t="shared" si="10"/>
        <v>123233.61733225273</v>
      </c>
      <c r="H299" s="28">
        <f t="shared" si="11"/>
        <v>1097.5878807650952</v>
      </c>
    </row>
    <row r="300" spans="6:8" x14ac:dyDescent="0.15">
      <c r="F300" s="22">
        <v>297</v>
      </c>
      <c r="G300" s="28">
        <f t="shared" si="10"/>
        <v>123452.3570030175</v>
      </c>
      <c r="H300" s="28">
        <f t="shared" si="11"/>
        <v>878.8482100003464</v>
      </c>
    </row>
    <row r="301" spans="6:8" x14ac:dyDescent="0.15">
      <c r="F301" s="22">
        <v>298</v>
      </c>
      <c r="G301" s="28">
        <f t="shared" si="10"/>
        <v>123671.48493669783</v>
      </c>
      <c r="H301" s="28">
        <f t="shared" si="11"/>
        <v>659.72027631999026</v>
      </c>
    </row>
    <row r="302" spans="6:8" x14ac:dyDescent="0.15">
      <c r="F302" s="22">
        <v>299</v>
      </c>
      <c r="G302" s="28">
        <f t="shared" si="10"/>
        <v>123891.00182246047</v>
      </c>
      <c r="H302" s="28">
        <f t="shared" si="11"/>
        <v>440.20339055735161</v>
      </c>
    </row>
    <row r="303" spans="6:8" x14ac:dyDescent="0.15">
      <c r="F303" s="22">
        <v>300</v>
      </c>
      <c r="G303" s="28">
        <f t="shared" si="10"/>
        <v>124110.90835069533</v>
      </c>
      <c r="H303" s="28">
        <f t="shared" si="11"/>
        <v>220.29686232248426</v>
      </c>
    </row>
  </sheetData>
  <mergeCells count="1">
    <mergeCell ref="A3:A4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3.5" x14ac:dyDescent="0.15"/>
  <cols>
    <col min="1" max="1" width="11.875" style="20" customWidth="1"/>
    <col min="2" max="2" width="9.875" style="20" bestFit="1" customWidth="1"/>
    <col min="3" max="5" width="8.875" style="20" customWidth="1"/>
    <col min="6" max="16384" width="9" style="20"/>
  </cols>
  <sheetData>
    <row r="1" spans="1:5" x14ac:dyDescent="0.15">
      <c r="A1" s="19" t="s">
        <v>50</v>
      </c>
    </row>
    <row r="2" spans="1:5" x14ac:dyDescent="0.15">
      <c r="A2" s="26"/>
    </row>
    <row r="3" spans="1:5" x14ac:dyDescent="0.15">
      <c r="A3" s="27" t="s">
        <v>52</v>
      </c>
      <c r="B3" s="24">
        <v>100000</v>
      </c>
      <c r="C3" s="20" t="s">
        <v>51</v>
      </c>
      <c r="D3" s="27" t="s">
        <v>50</v>
      </c>
      <c r="E3" s="7" t="str">
        <f>IF(E9&gt;0,"投資","見送り")</f>
        <v>投資</v>
      </c>
    </row>
    <row r="4" spans="1:5" x14ac:dyDescent="0.15">
      <c r="A4" s="27" t="s">
        <v>49</v>
      </c>
      <c r="B4" s="25">
        <v>0.05</v>
      </c>
      <c r="D4" s="20" t="s">
        <v>48</v>
      </c>
    </row>
    <row r="6" spans="1:5" x14ac:dyDescent="0.15">
      <c r="A6" s="6" t="s">
        <v>43</v>
      </c>
      <c r="B6" s="6">
        <v>0</v>
      </c>
      <c r="C6" s="6">
        <v>1</v>
      </c>
      <c r="D6" s="6">
        <v>2</v>
      </c>
      <c r="E6" s="6">
        <v>3</v>
      </c>
    </row>
    <row r="7" spans="1:5" x14ac:dyDescent="0.15">
      <c r="A7" s="22" t="s">
        <v>47</v>
      </c>
      <c r="B7" s="23">
        <v>-100000</v>
      </c>
      <c r="C7" s="22"/>
      <c r="D7" s="22"/>
      <c r="E7" s="22"/>
    </row>
    <row r="8" spans="1:5" x14ac:dyDescent="0.15">
      <c r="A8" s="22" t="s">
        <v>46</v>
      </c>
      <c r="B8" s="22">
        <v>0</v>
      </c>
      <c r="C8" s="24">
        <v>30000</v>
      </c>
      <c r="D8" s="24">
        <v>40000</v>
      </c>
      <c r="E8" s="24">
        <v>45000</v>
      </c>
    </row>
    <row r="9" spans="1:5" x14ac:dyDescent="0.15">
      <c r="A9" s="22" t="s">
        <v>45</v>
      </c>
      <c r="B9" s="23">
        <f>B7</f>
        <v>-100000</v>
      </c>
      <c r="C9" s="28">
        <f>NPV($B$4,$C$8:C8)+$B$7</f>
        <v>-71428.571428571435</v>
      </c>
      <c r="D9" s="28">
        <f>NPV($B$4,$C$8:D8)+$B$7</f>
        <v>-35147.392290249438</v>
      </c>
      <c r="E9" s="28">
        <f>NPV($B$4,$C$8:E8)+$B$7</f>
        <v>3725.2996436669782</v>
      </c>
    </row>
    <row r="11" spans="1:5" x14ac:dyDescent="0.15">
      <c r="A11" s="20" t="s">
        <v>44</v>
      </c>
    </row>
  </sheetData>
  <phoneticPr fontId="3"/>
  <pageMargins left="0.75" right="0.75" top="1" bottom="1" header="0.51200000000000001" footer="0.51200000000000001"/>
  <pageSetup paperSize="9" orientation="portrait" horizontalDpi="429496729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 x14ac:dyDescent="0.15"/>
  <cols>
    <col min="1" max="1" width="3.375" style="11" customWidth="1"/>
    <col min="2" max="2" width="15.25" style="11" bestFit="1" customWidth="1"/>
    <col min="3" max="3" width="9.875" style="11" bestFit="1" customWidth="1"/>
    <col min="4" max="4" width="8.875" style="11" bestFit="1" customWidth="1"/>
    <col min="5" max="5" width="8.875" style="11" customWidth="1"/>
    <col min="6" max="16384" width="9" style="11"/>
  </cols>
  <sheetData>
    <row r="1" spans="1:5" x14ac:dyDescent="0.15">
      <c r="A1" s="19" t="s">
        <v>65</v>
      </c>
      <c r="B1" s="20"/>
      <c r="C1" s="20"/>
      <c r="D1" s="20"/>
      <c r="E1" s="20"/>
    </row>
    <row r="2" spans="1:5" x14ac:dyDescent="0.15">
      <c r="A2" s="21"/>
      <c r="B2" s="5" t="s">
        <v>64</v>
      </c>
      <c r="C2" s="5" t="s">
        <v>63</v>
      </c>
      <c r="D2" s="5" t="s">
        <v>62</v>
      </c>
      <c r="E2" s="5" t="s">
        <v>61</v>
      </c>
    </row>
    <row r="3" spans="1:5" x14ac:dyDescent="0.15">
      <c r="A3" s="8"/>
      <c r="B3" s="22" t="s">
        <v>60</v>
      </c>
      <c r="C3" s="57">
        <v>-18000</v>
      </c>
      <c r="D3" s="57">
        <v>-24000</v>
      </c>
      <c r="E3" s="57">
        <v>-10000</v>
      </c>
    </row>
    <row r="4" spans="1:5" x14ac:dyDescent="0.15">
      <c r="A4" s="53" t="s">
        <v>59</v>
      </c>
      <c r="B4" s="22" t="s">
        <v>58</v>
      </c>
      <c r="C4" s="24">
        <v>3000</v>
      </c>
      <c r="D4" s="24">
        <v>4500</v>
      </c>
      <c r="E4" s="24">
        <v>2400</v>
      </c>
    </row>
    <row r="5" spans="1:5" x14ac:dyDescent="0.15">
      <c r="A5" s="53"/>
      <c r="B5" s="22" t="s">
        <v>57</v>
      </c>
      <c r="C5" s="24">
        <v>4500</v>
      </c>
      <c r="D5" s="24">
        <v>6500</v>
      </c>
      <c r="E5" s="24">
        <v>2600</v>
      </c>
    </row>
    <row r="6" spans="1:5" x14ac:dyDescent="0.15">
      <c r="A6" s="53"/>
      <c r="B6" s="22" t="s">
        <v>56</v>
      </c>
      <c r="C6" s="24">
        <v>4500</v>
      </c>
      <c r="D6" s="24">
        <v>6500</v>
      </c>
      <c r="E6" s="24">
        <v>2600</v>
      </c>
    </row>
    <row r="7" spans="1:5" x14ac:dyDescent="0.15">
      <c r="A7" s="53"/>
      <c r="B7" s="22" t="s">
        <v>55</v>
      </c>
      <c r="C7" s="24">
        <v>4000</v>
      </c>
      <c r="D7" s="24">
        <v>6000</v>
      </c>
      <c r="E7" s="24">
        <v>2300</v>
      </c>
    </row>
    <row r="8" spans="1:5" x14ac:dyDescent="0.15">
      <c r="A8" s="54"/>
      <c r="B8" s="22" t="s">
        <v>54</v>
      </c>
      <c r="C8" s="24">
        <v>3900</v>
      </c>
      <c r="D8" s="24">
        <v>5800</v>
      </c>
      <c r="E8" s="24">
        <v>2500</v>
      </c>
    </row>
    <row r="9" spans="1:5" x14ac:dyDescent="0.15">
      <c r="A9" s="55" t="s">
        <v>53</v>
      </c>
      <c r="B9" s="56"/>
      <c r="C9" s="25">
        <f>IRR(C3:C8)</f>
        <v>3.3611596728887916E-2</v>
      </c>
      <c r="D9" s="25">
        <f t="shared" ref="D9:E9" si="0">IRR(D3:D8)</f>
        <v>6.851033782684457E-2</v>
      </c>
      <c r="E9" s="25">
        <f t="shared" si="0"/>
        <v>7.6468521544162726E-2</v>
      </c>
    </row>
    <row r="10" spans="1:5" x14ac:dyDescent="0.15">
      <c r="A10" s="55" t="s">
        <v>50</v>
      </c>
      <c r="B10" s="56"/>
      <c r="C10" s="7" t="str">
        <f>IF(IRR(C3:C8)&gt;5%,"投資","見送り")</f>
        <v>見送り</v>
      </c>
      <c r="D10" s="7" t="str">
        <f>IF(IRR(D3:D8)&gt;5%,"投資","見送り")</f>
        <v>投資</v>
      </c>
      <c r="E10" s="7" t="str">
        <f>IF(IRR(E3:E8)&gt;5%,"投資","見送り")</f>
        <v>投資</v>
      </c>
    </row>
  </sheetData>
  <mergeCells count="3">
    <mergeCell ref="A4:A8"/>
    <mergeCell ref="A9:B9"/>
    <mergeCell ref="A10:B10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2016-09-12T05:09:52Z</dcterms:created>
  <dcterms:modified xsi:type="dcterms:W3CDTF">2016-09-12T05:09:57Z</dcterms:modified>
</cp:coreProperties>
</file>