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-15" yWindow="4020" windowWidth="15375" windowHeight="4050"/>
  </bookViews>
  <sheets>
    <sheet name="2-1" sheetId="1" r:id="rId1"/>
    <sheet name="2-2" sheetId="13" r:id="rId2"/>
    <sheet name="2-3" sheetId="14" r:id="rId3"/>
    <sheet name="2-4" sheetId="9" r:id="rId4"/>
    <sheet name="2-5" sheetId="10" r:id="rId5"/>
    <sheet name="2-6" sheetId="3" r:id="rId6"/>
    <sheet name="2-7" sheetId="4" r:id="rId7"/>
    <sheet name="2-8" sheetId="5" r:id="rId8"/>
    <sheet name="2-9" sheetId="6" r:id="rId9"/>
    <sheet name="2-10" sheetId="11" r:id="rId10"/>
    <sheet name="2-11" sheetId="7" r:id="rId11"/>
  </sheets>
  <definedNames>
    <definedName name="_xlnm._FilterDatabase" localSheetId="2" hidden="1">'2-3'!$B$1:$G$46</definedName>
    <definedName name="_xlnm._FilterDatabase" localSheetId="3" hidden="1">'2-4'!$A$5:$G$140</definedName>
  </definedNames>
  <calcPr calcId="145621"/>
</workbook>
</file>

<file path=xl/calcChain.xml><?xml version="1.0" encoding="utf-8"?>
<calcChain xmlns="http://schemas.openxmlformats.org/spreadsheetml/2006/main">
  <c r="C3" i="9" l="1"/>
  <c r="F140" i="9"/>
  <c r="F139" i="9"/>
  <c r="F138" i="9"/>
  <c r="F137" i="9"/>
  <c r="F136" i="9"/>
  <c r="F135" i="9"/>
  <c r="F134" i="9"/>
  <c r="F133" i="9"/>
  <c r="F132" i="9"/>
  <c r="F131" i="9"/>
  <c r="F130" i="9"/>
  <c r="F129" i="9"/>
  <c r="F128" i="9"/>
  <c r="F127" i="9"/>
  <c r="F126" i="9"/>
  <c r="F125" i="9"/>
  <c r="F124" i="9"/>
  <c r="F123" i="9"/>
  <c r="F122" i="9"/>
  <c r="F121" i="9"/>
  <c r="F120" i="9"/>
  <c r="F119" i="9"/>
  <c r="F118" i="9"/>
  <c r="F117" i="9"/>
  <c r="F116" i="9"/>
  <c r="F115" i="9"/>
  <c r="F114" i="9"/>
  <c r="F113" i="9"/>
  <c r="F112" i="9"/>
  <c r="F111" i="9"/>
  <c r="F110" i="9"/>
  <c r="F109" i="9"/>
  <c r="F108" i="9"/>
  <c r="F107" i="9"/>
  <c r="F106" i="9"/>
  <c r="F105" i="9"/>
  <c r="F104" i="9"/>
  <c r="F103" i="9"/>
  <c r="F102" i="9"/>
  <c r="F101" i="9"/>
  <c r="F100" i="9"/>
  <c r="F99" i="9"/>
  <c r="F98" i="9"/>
  <c r="F97" i="9"/>
  <c r="F96" i="9"/>
  <c r="F95" i="9"/>
  <c r="F94" i="9"/>
  <c r="F93" i="9"/>
  <c r="F92" i="9"/>
  <c r="F91" i="9"/>
  <c r="F90" i="9"/>
  <c r="F89" i="9"/>
  <c r="F88" i="9"/>
  <c r="F87" i="9"/>
  <c r="F86" i="9"/>
  <c r="F85" i="9"/>
  <c r="F84" i="9"/>
  <c r="F83" i="9"/>
  <c r="F82" i="9"/>
  <c r="F81" i="9"/>
  <c r="F80" i="9"/>
  <c r="F79" i="9"/>
  <c r="F78" i="9"/>
  <c r="F77" i="9"/>
  <c r="F76" i="9"/>
  <c r="F75" i="9"/>
  <c r="F74" i="9"/>
  <c r="F73" i="9"/>
  <c r="F72" i="9"/>
  <c r="F71" i="9"/>
  <c r="F70" i="9"/>
  <c r="F69" i="9"/>
  <c r="F68" i="9"/>
  <c r="F67" i="9"/>
  <c r="F66" i="9"/>
  <c r="F65" i="9"/>
  <c r="F64" i="9"/>
  <c r="F63" i="9"/>
  <c r="F62" i="9"/>
  <c r="F61" i="9"/>
  <c r="F60" i="9"/>
  <c r="F59" i="9"/>
  <c r="F58" i="9"/>
  <c r="F57" i="9"/>
  <c r="F56" i="9"/>
  <c r="F55" i="9"/>
  <c r="F54" i="9"/>
  <c r="F53" i="9"/>
  <c r="F52" i="9"/>
  <c r="F51" i="9"/>
  <c r="F50" i="9"/>
  <c r="F49" i="9"/>
  <c r="F48" i="9"/>
  <c r="F47" i="9"/>
  <c r="F46" i="9"/>
  <c r="F45" i="9"/>
  <c r="F44" i="9"/>
  <c r="F43" i="9"/>
  <c r="F42" i="9"/>
  <c r="F41" i="9"/>
  <c r="F40" i="9"/>
  <c r="F39" i="9"/>
  <c r="F38" i="9"/>
  <c r="F37" i="9"/>
  <c r="F36" i="9"/>
  <c r="F35" i="9"/>
  <c r="F34" i="9"/>
  <c r="F33" i="9"/>
  <c r="F32" i="9"/>
  <c r="F31" i="9"/>
  <c r="F30" i="9"/>
  <c r="F29" i="9"/>
  <c r="F28" i="9"/>
  <c r="F27" i="9"/>
  <c r="F26" i="9"/>
  <c r="F25" i="9"/>
  <c r="F24" i="9"/>
  <c r="F23" i="9"/>
  <c r="F22" i="9"/>
  <c r="F21" i="9"/>
  <c r="F20" i="9"/>
  <c r="F19" i="9"/>
  <c r="F18" i="9"/>
  <c r="F17" i="9"/>
  <c r="F16" i="9"/>
  <c r="F15" i="9"/>
  <c r="F14" i="9"/>
  <c r="F13" i="9"/>
  <c r="F12" i="9"/>
  <c r="F11" i="9"/>
  <c r="F10" i="9"/>
  <c r="F9" i="9"/>
  <c r="F8" i="9"/>
  <c r="F7" i="9"/>
  <c r="F6" i="9"/>
  <c r="F3" i="9" l="1"/>
  <c r="F11" i="13" l="1"/>
  <c r="F12" i="13"/>
  <c r="F13" i="13"/>
  <c r="F10" i="13"/>
  <c r="F46" i="14" l="1"/>
  <c r="G46" i="14" s="1"/>
  <c r="F45" i="14"/>
  <c r="G45" i="14" s="1"/>
  <c r="F44" i="14"/>
  <c r="G44" i="14" s="1"/>
  <c r="F43" i="14"/>
  <c r="G43" i="14" s="1"/>
  <c r="F42" i="14"/>
  <c r="G42" i="14" s="1"/>
  <c r="F41" i="14"/>
  <c r="G41" i="14" s="1"/>
  <c r="F40" i="14"/>
  <c r="G40" i="14" s="1"/>
  <c r="F39" i="14"/>
  <c r="G39" i="14" s="1"/>
  <c r="F38" i="14"/>
  <c r="G38" i="14" s="1"/>
  <c r="F37" i="14"/>
  <c r="G37" i="14" s="1"/>
  <c r="F36" i="14"/>
  <c r="G36" i="14" s="1"/>
  <c r="F35" i="14"/>
  <c r="G35" i="14" s="1"/>
  <c r="F34" i="14"/>
  <c r="G34" i="14" s="1"/>
  <c r="F33" i="14"/>
  <c r="G33" i="14" s="1"/>
  <c r="F32" i="14"/>
  <c r="G32" i="14" s="1"/>
  <c r="F31" i="14"/>
  <c r="G31" i="14" s="1"/>
  <c r="F30" i="14"/>
  <c r="G30" i="14" s="1"/>
  <c r="F29" i="14"/>
  <c r="G29" i="14" s="1"/>
  <c r="F28" i="14"/>
  <c r="G28" i="14" s="1"/>
  <c r="F27" i="14"/>
  <c r="G27" i="14" s="1"/>
  <c r="F26" i="14"/>
  <c r="G26" i="14" s="1"/>
  <c r="F25" i="14"/>
  <c r="G25" i="14" s="1"/>
  <c r="F24" i="14"/>
  <c r="G24" i="14" s="1"/>
  <c r="F23" i="14"/>
  <c r="G23" i="14" s="1"/>
  <c r="F22" i="14"/>
  <c r="G22" i="14" s="1"/>
  <c r="F21" i="14"/>
  <c r="G21" i="14" s="1"/>
  <c r="F20" i="14"/>
  <c r="G20" i="14" s="1"/>
  <c r="F19" i="14"/>
  <c r="G19" i="14" s="1"/>
  <c r="F18" i="14"/>
  <c r="G18" i="14" s="1"/>
  <c r="F17" i="14"/>
  <c r="G17" i="14" s="1"/>
  <c r="F16" i="14"/>
  <c r="G16" i="14" s="1"/>
  <c r="F15" i="14"/>
  <c r="G15" i="14" s="1"/>
  <c r="F14" i="14"/>
  <c r="G14" i="14" s="1"/>
  <c r="F13" i="14"/>
  <c r="G13" i="14" s="1"/>
  <c r="F12" i="14"/>
  <c r="G12" i="14" s="1"/>
  <c r="F11" i="14"/>
  <c r="G11" i="14" s="1"/>
  <c r="F10" i="14"/>
  <c r="G10" i="14" s="1"/>
  <c r="F9" i="14"/>
  <c r="G9" i="14" s="1"/>
  <c r="F8" i="14"/>
  <c r="G8" i="14" s="1"/>
  <c r="F7" i="14"/>
  <c r="G7" i="14" s="1"/>
  <c r="F6" i="14"/>
  <c r="G6" i="14" s="1"/>
  <c r="F5" i="14"/>
  <c r="G5" i="14" s="1"/>
  <c r="F4" i="14"/>
  <c r="G4" i="14" s="1"/>
  <c r="F3" i="14"/>
  <c r="G3" i="14" s="1"/>
  <c r="F2" i="14"/>
  <c r="G2" i="14" s="1"/>
  <c r="J8" i="14" s="1"/>
  <c r="J5" i="14" l="1"/>
  <c r="F14" i="13"/>
  <c r="F15" i="13"/>
  <c r="F16" i="13" s="1"/>
  <c r="E14" i="7"/>
  <c r="E5" i="11"/>
  <c r="E6" i="11"/>
  <c r="E7" i="11"/>
  <c r="E8" i="11"/>
  <c r="E9" i="11"/>
  <c r="E10" i="11"/>
  <c r="E11" i="11"/>
  <c r="D6" i="11"/>
  <c r="D7" i="11"/>
  <c r="D8" i="11"/>
  <c r="D9" i="11"/>
  <c r="D10" i="11"/>
  <c r="D11" i="11"/>
  <c r="D5" i="11"/>
  <c r="E6" i="6"/>
  <c r="E7" i="6"/>
  <c r="E8" i="6"/>
  <c r="E9" i="6"/>
  <c r="E10" i="6"/>
  <c r="E11" i="6"/>
  <c r="E12" i="6"/>
  <c r="E13" i="6"/>
  <c r="E14" i="6"/>
  <c r="E15" i="6"/>
  <c r="E16" i="6"/>
  <c r="E17" i="6"/>
  <c r="E18" i="6"/>
  <c r="E19" i="6"/>
  <c r="E5" i="6"/>
  <c r="F7" i="5"/>
  <c r="F8" i="5"/>
  <c r="F9" i="5"/>
  <c r="F10" i="5"/>
  <c r="F11" i="5"/>
  <c r="F12" i="5"/>
  <c r="F13" i="5"/>
  <c r="F14" i="5"/>
  <c r="F15" i="5"/>
  <c r="F16" i="5"/>
  <c r="F17" i="5"/>
  <c r="F18" i="5"/>
  <c r="F19" i="5"/>
  <c r="F20" i="5"/>
  <c r="F21" i="5"/>
  <c r="F22" i="5"/>
  <c r="F23" i="5"/>
  <c r="F24" i="5"/>
  <c r="F25" i="5"/>
  <c r="F26" i="5"/>
  <c r="F27" i="5"/>
  <c r="F28" i="5"/>
  <c r="F29" i="5"/>
  <c r="F30" i="5"/>
  <c r="F6" i="5"/>
  <c r="E7" i="4"/>
  <c r="E8" i="4"/>
  <c r="E9" i="4"/>
  <c r="E10" i="4"/>
  <c r="E11" i="4"/>
  <c r="E12" i="4"/>
  <c r="E13" i="4"/>
  <c r="E14" i="4"/>
  <c r="E15" i="4"/>
  <c r="E16" i="4"/>
  <c r="E17" i="4"/>
  <c r="E18" i="4"/>
  <c r="E19" i="4"/>
  <c r="E20" i="4"/>
  <c r="E21" i="4"/>
  <c r="E22" i="4"/>
  <c r="E23" i="4"/>
  <c r="E24" i="4"/>
  <c r="E25" i="4"/>
  <c r="E26" i="4"/>
  <c r="E27" i="4"/>
  <c r="E28" i="4"/>
  <c r="E29" i="4"/>
  <c r="E30" i="4"/>
  <c r="E6" i="4"/>
  <c r="G5" i="3"/>
  <c r="G6" i="3"/>
  <c r="G7" i="3"/>
  <c r="G8" i="3"/>
  <c r="G9" i="3"/>
  <c r="G10" i="3"/>
  <c r="G11" i="3"/>
  <c r="G12" i="3"/>
  <c r="G13" i="3"/>
  <c r="G4" i="3"/>
  <c r="D9" i="10"/>
  <c r="E12" i="1"/>
  <c r="F12" i="1"/>
  <c r="D12" i="1"/>
  <c r="F12" i="7" l="1"/>
  <c r="E12" i="7"/>
  <c r="D12" i="7"/>
  <c r="E17" i="10"/>
  <c r="E16" i="10"/>
  <c r="E15" i="10"/>
  <c r="E14" i="10"/>
  <c r="E13" i="10"/>
  <c r="G11" i="7" l="1"/>
  <c r="G10" i="7"/>
  <c r="G9" i="7"/>
  <c r="G8" i="7"/>
  <c r="G7" i="7"/>
  <c r="G6" i="7"/>
  <c r="G5" i="7"/>
  <c r="G4" i="7"/>
  <c r="G12" i="7" s="1"/>
  <c r="G30" i="5"/>
  <c r="E30" i="5"/>
  <c r="E29" i="5"/>
  <c r="G29" i="5" s="1"/>
  <c r="E28" i="5"/>
  <c r="G28" i="5" s="1"/>
  <c r="E27" i="5"/>
  <c r="G27" i="5" s="1"/>
  <c r="E26" i="5"/>
  <c r="G26" i="5" s="1"/>
  <c r="G25" i="5"/>
  <c r="E25" i="5"/>
  <c r="G24" i="5"/>
  <c r="E24" i="5"/>
  <c r="G23" i="5"/>
  <c r="E23" i="5"/>
  <c r="G22" i="5"/>
  <c r="E22" i="5"/>
  <c r="E21" i="5"/>
  <c r="G21" i="5" s="1"/>
  <c r="E20" i="5"/>
  <c r="G20" i="5" s="1"/>
  <c r="G19" i="5"/>
  <c r="E19" i="5"/>
  <c r="G18" i="5"/>
  <c r="E18" i="5"/>
  <c r="G17" i="5"/>
  <c r="E17" i="5"/>
  <c r="E16" i="5"/>
  <c r="G16" i="5" s="1"/>
  <c r="G15" i="5"/>
  <c r="E15" i="5"/>
  <c r="E14" i="5"/>
  <c r="G14" i="5" s="1"/>
  <c r="E13" i="5"/>
  <c r="G13" i="5" s="1"/>
  <c r="E12" i="5"/>
  <c r="G12" i="5" s="1"/>
  <c r="G11" i="5"/>
  <c r="E11" i="5"/>
  <c r="G10" i="5"/>
  <c r="E10" i="5"/>
  <c r="G9" i="5"/>
  <c r="E9" i="5"/>
  <c r="E8" i="5"/>
  <c r="G8" i="5" s="1"/>
  <c r="E7" i="5"/>
  <c r="G7" i="5" s="1"/>
  <c r="E6" i="5"/>
  <c r="G6" i="5" s="1"/>
  <c r="G30" i="4"/>
  <c r="F30" i="4"/>
  <c r="F29" i="4"/>
  <c r="G29" i="4" s="1"/>
  <c r="F28" i="4"/>
  <c r="G28" i="4" s="1"/>
  <c r="F27" i="4"/>
  <c r="G27" i="4" s="1"/>
  <c r="F26" i="4"/>
  <c r="G26" i="4" s="1"/>
  <c r="G25" i="4"/>
  <c r="F25" i="4"/>
  <c r="G24" i="4"/>
  <c r="F24" i="4"/>
  <c r="G23" i="4"/>
  <c r="F23" i="4"/>
  <c r="G22" i="4"/>
  <c r="F22" i="4"/>
  <c r="F21" i="4"/>
  <c r="G21" i="4" s="1"/>
  <c r="F20" i="4"/>
  <c r="G20" i="4" s="1"/>
  <c r="G19" i="4"/>
  <c r="F19" i="4"/>
  <c r="G18" i="4"/>
  <c r="F18" i="4"/>
  <c r="G17" i="4"/>
  <c r="F17" i="4"/>
  <c r="F16" i="4"/>
  <c r="G16" i="4" s="1"/>
  <c r="G15" i="4"/>
  <c r="F15" i="4"/>
  <c r="F14" i="4"/>
  <c r="G14" i="4" s="1"/>
  <c r="F13" i="4"/>
  <c r="G13" i="4" s="1"/>
  <c r="F12" i="4"/>
  <c r="G12" i="4" s="1"/>
  <c r="G11" i="4"/>
  <c r="F11" i="4"/>
  <c r="G10" i="4"/>
  <c r="F10" i="4"/>
  <c r="G9" i="4"/>
  <c r="F9" i="4"/>
  <c r="F8" i="4"/>
  <c r="G8" i="4" s="1"/>
  <c r="F7" i="4"/>
  <c r="G7" i="4" s="1"/>
  <c r="F6" i="4"/>
  <c r="G6" i="4" s="1"/>
</calcChain>
</file>

<file path=xl/sharedStrings.xml><?xml version="1.0" encoding="utf-8"?>
<sst xmlns="http://schemas.openxmlformats.org/spreadsheetml/2006/main" count="509" uniqueCount="204">
  <si>
    <t>店舗別商品販売実績</t>
    <rPh sb="0" eb="2">
      <t>テンポ</t>
    </rPh>
    <rPh sb="2" eb="3">
      <t>ベツ</t>
    </rPh>
    <rPh sb="3" eb="5">
      <t>ショウヒン</t>
    </rPh>
    <rPh sb="5" eb="7">
      <t>ハンバイ</t>
    </rPh>
    <rPh sb="7" eb="9">
      <t>ジッセキ</t>
    </rPh>
    <phoneticPr fontId="5"/>
  </si>
  <si>
    <t>単位：千円</t>
    <rPh sb="0" eb="2">
      <t>タンイ</t>
    </rPh>
    <rPh sb="3" eb="5">
      <t>センエン</t>
    </rPh>
    <phoneticPr fontId="5"/>
  </si>
  <si>
    <t>地区</t>
    <rPh sb="0" eb="2">
      <t>チク</t>
    </rPh>
    <phoneticPr fontId="5"/>
  </si>
  <si>
    <t>店舗</t>
    <rPh sb="0" eb="2">
      <t>テンポ</t>
    </rPh>
    <phoneticPr fontId="5"/>
  </si>
  <si>
    <t>関東</t>
    <rPh sb="0" eb="2">
      <t>カントウ</t>
    </rPh>
    <phoneticPr fontId="5"/>
  </si>
  <si>
    <t>渋谷</t>
    <rPh sb="0" eb="2">
      <t>シブヤ</t>
    </rPh>
    <phoneticPr fontId="5"/>
  </si>
  <si>
    <t>新宿</t>
    <rPh sb="0" eb="2">
      <t>シンジュク</t>
    </rPh>
    <phoneticPr fontId="5"/>
  </si>
  <si>
    <t>八王子</t>
    <rPh sb="0" eb="3">
      <t>ハチオウジ</t>
    </rPh>
    <phoneticPr fontId="5"/>
  </si>
  <si>
    <t>横浜</t>
    <rPh sb="0" eb="2">
      <t>ヨコハマ</t>
    </rPh>
    <phoneticPr fontId="5"/>
  </si>
  <si>
    <t>関西</t>
    <rPh sb="0" eb="2">
      <t>カンサイ</t>
    </rPh>
    <phoneticPr fontId="5"/>
  </si>
  <si>
    <t>梅田</t>
    <rPh sb="0" eb="2">
      <t>ウメダ</t>
    </rPh>
    <phoneticPr fontId="5"/>
  </si>
  <si>
    <t>なんば</t>
    <phoneticPr fontId="5"/>
  </si>
  <si>
    <t>京都</t>
    <rPh sb="0" eb="2">
      <t>キョウト</t>
    </rPh>
    <phoneticPr fontId="5"/>
  </si>
  <si>
    <t>三宮</t>
    <rPh sb="0" eb="2">
      <t>サンノミヤ</t>
    </rPh>
    <phoneticPr fontId="5"/>
  </si>
  <si>
    <t>合計</t>
    <rPh sb="0" eb="2">
      <t>ゴウケイ</t>
    </rPh>
    <phoneticPr fontId="5"/>
  </si>
  <si>
    <t>納品書</t>
    <rPh sb="0" eb="3">
      <t>ノウヒンショ</t>
    </rPh>
    <phoneticPr fontId="5"/>
  </si>
  <si>
    <t>株式会社エフオー</t>
    <rPh sb="0" eb="4">
      <t>カブシキガイシャ</t>
    </rPh>
    <phoneticPr fontId="5"/>
  </si>
  <si>
    <t>YO商事株式会社　御中</t>
    <rPh sb="2" eb="4">
      <t>ショウジ</t>
    </rPh>
    <rPh sb="4" eb="6">
      <t>カブシキ</t>
    </rPh>
    <rPh sb="6" eb="8">
      <t>ガイシャ</t>
    </rPh>
    <rPh sb="9" eb="11">
      <t>オンチュウ</t>
    </rPh>
    <phoneticPr fontId="5"/>
  </si>
  <si>
    <t>東京都港区海岸1-16-X</t>
    <rPh sb="0" eb="7">
      <t>トウキョウトミナトクカイガン</t>
    </rPh>
    <phoneticPr fontId="5"/>
  </si>
  <si>
    <t>拝啓　時下ますますご隆盛のこととお喜び申し上げます。</t>
    <rPh sb="0" eb="2">
      <t>ハイケイ</t>
    </rPh>
    <rPh sb="3" eb="5">
      <t>ジカ</t>
    </rPh>
    <rPh sb="10" eb="12">
      <t>リュウセイ</t>
    </rPh>
    <rPh sb="17" eb="18">
      <t>ヨロコ</t>
    </rPh>
    <rPh sb="19" eb="20">
      <t>モウ</t>
    </rPh>
    <rPh sb="21" eb="22">
      <t>ア</t>
    </rPh>
    <phoneticPr fontId="5"/>
  </si>
  <si>
    <t>下記のとおり納品いたします。</t>
    <rPh sb="0" eb="2">
      <t>カキ</t>
    </rPh>
    <rPh sb="6" eb="8">
      <t>ノウヒン</t>
    </rPh>
    <phoneticPr fontId="5"/>
  </si>
  <si>
    <t>品　　名</t>
    <rPh sb="0" eb="1">
      <t>ヒン</t>
    </rPh>
    <rPh sb="3" eb="4">
      <t>メイ</t>
    </rPh>
    <phoneticPr fontId="5"/>
  </si>
  <si>
    <t>数量</t>
    <rPh sb="0" eb="2">
      <t>スウリョウ</t>
    </rPh>
    <phoneticPr fontId="5"/>
  </si>
  <si>
    <t>税</t>
    <rPh sb="0" eb="1">
      <t>ゼイ</t>
    </rPh>
    <phoneticPr fontId="5"/>
  </si>
  <si>
    <t>単価（円）</t>
    <rPh sb="0" eb="2">
      <t>タンカ</t>
    </rPh>
    <rPh sb="3" eb="4">
      <t>エン</t>
    </rPh>
    <phoneticPr fontId="5"/>
  </si>
  <si>
    <t>合　計</t>
    <rPh sb="0" eb="1">
      <t>ゴウ</t>
    </rPh>
    <rPh sb="2" eb="3">
      <t>ケイ</t>
    </rPh>
    <phoneticPr fontId="5"/>
  </si>
  <si>
    <t>備　考</t>
    <rPh sb="0" eb="1">
      <t>ビ</t>
    </rPh>
    <rPh sb="2" eb="3">
      <t>コウ</t>
    </rPh>
    <phoneticPr fontId="5"/>
  </si>
  <si>
    <t>別</t>
    <rPh sb="0" eb="1">
      <t>ベツ</t>
    </rPh>
    <phoneticPr fontId="5"/>
  </si>
  <si>
    <t>事務用封筒-角2（ボックス）</t>
    <rPh sb="0" eb="3">
      <t>ジムヨウ</t>
    </rPh>
    <rPh sb="3" eb="5">
      <t>フウトウ</t>
    </rPh>
    <rPh sb="6" eb="7">
      <t>カク</t>
    </rPh>
    <phoneticPr fontId="5"/>
  </si>
  <si>
    <t>パソコン用語辞典</t>
    <rPh sb="4" eb="6">
      <t>ヨウゴ</t>
    </rPh>
    <rPh sb="6" eb="8">
      <t>ジテン</t>
    </rPh>
    <phoneticPr fontId="5"/>
  </si>
  <si>
    <t>込</t>
    <rPh sb="0" eb="1">
      <t>コミ</t>
    </rPh>
    <phoneticPr fontId="5"/>
  </si>
  <si>
    <t>売上金額</t>
    <rPh sb="0" eb="2">
      <t>ウリアゲ</t>
    </rPh>
    <rPh sb="2" eb="4">
      <t>キンガク</t>
    </rPh>
    <phoneticPr fontId="5"/>
  </si>
  <si>
    <t>消費税</t>
    <rPh sb="0" eb="3">
      <t>ショウヒゼイ</t>
    </rPh>
    <phoneticPr fontId="5"/>
  </si>
  <si>
    <t>請求金額</t>
    <rPh sb="0" eb="2">
      <t>セイキュウ</t>
    </rPh>
    <rPh sb="2" eb="4">
      <t>キンガク</t>
    </rPh>
    <phoneticPr fontId="5"/>
  </si>
  <si>
    <t>商品一覧表</t>
    <rPh sb="0" eb="2">
      <t>ショウヒン</t>
    </rPh>
    <rPh sb="2" eb="4">
      <t>イチラン</t>
    </rPh>
    <rPh sb="4" eb="5">
      <t>ヒョウ</t>
    </rPh>
    <phoneticPr fontId="5"/>
  </si>
  <si>
    <t>定価</t>
    <rPh sb="0" eb="2">
      <t>テイカ</t>
    </rPh>
    <phoneticPr fontId="5"/>
  </si>
  <si>
    <t>売上合計</t>
    <rPh sb="0" eb="2">
      <t>ウリアゲ</t>
    </rPh>
    <rPh sb="2" eb="4">
      <t>ゴウケイ</t>
    </rPh>
    <phoneticPr fontId="5"/>
  </si>
  <si>
    <r>
      <t>C</t>
    </r>
    <r>
      <rPr>
        <sz val="11"/>
        <rFont val="ＭＳ Ｐゴシック"/>
        <family val="3"/>
        <charset val="128"/>
      </rPr>
      <t>1005</t>
    </r>
    <phoneticPr fontId="5"/>
  </si>
  <si>
    <t>子供用電気自動車</t>
    <rPh sb="0" eb="3">
      <t>コドモヨウ</t>
    </rPh>
    <rPh sb="3" eb="5">
      <t>デンキ</t>
    </rPh>
    <rPh sb="5" eb="8">
      <t>ジドウシャ</t>
    </rPh>
    <phoneticPr fontId="5"/>
  </si>
  <si>
    <t>C1007</t>
    <phoneticPr fontId="5"/>
  </si>
  <si>
    <t>ターボラジコン</t>
    <phoneticPr fontId="5"/>
  </si>
  <si>
    <r>
      <t>K</t>
    </r>
    <r>
      <rPr>
        <sz val="11"/>
        <rFont val="ＭＳ Ｐゴシック"/>
        <family val="3"/>
        <charset val="128"/>
      </rPr>
      <t>1220</t>
    </r>
    <phoneticPr fontId="5"/>
  </si>
  <si>
    <t>トレインセット</t>
    <phoneticPr fontId="5"/>
  </si>
  <si>
    <t>K1005</t>
    <phoneticPr fontId="5"/>
  </si>
  <si>
    <t>子供用天体望遠鏡</t>
    <rPh sb="0" eb="3">
      <t>コドモヨウ</t>
    </rPh>
    <rPh sb="3" eb="5">
      <t>テンタイ</t>
    </rPh>
    <rPh sb="5" eb="8">
      <t>ボウエンキョウ</t>
    </rPh>
    <phoneticPr fontId="5"/>
  </si>
  <si>
    <t>J1250</t>
    <phoneticPr fontId="5"/>
  </si>
  <si>
    <t>キャラクターテーブル</t>
    <phoneticPr fontId="5"/>
  </si>
  <si>
    <t>J2300</t>
    <phoneticPr fontId="5"/>
  </si>
  <si>
    <t>キッズ英語ビデオセット</t>
    <rPh sb="3" eb="5">
      <t>エイゴ</t>
    </rPh>
    <phoneticPr fontId="5"/>
  </si>
  <si>
    <r>
      <t>A</t>
    </r>
    <r>
      <rPr>
        <sz val="11"/>
        <rFont val="ＭＳ Ｐゴシック"/>
        <family val="3"/>
        <charset val="128"/>
      </rPr>
      <t>1200</t>
    </r>
    <phoneticPr fontId="5"/>
  </si>
  <si>
    <t>森の積み木</t>
    <rPh sb="0" eb="1">
      <t>モリ</t>
    </rPh>
    <rPh sb="2" eb="3">
      <t>ツ</t>
    </rPh>
    <rPh sb="4" eb="5">
      <t>キ</t>
    </rPh>
    <phoneticPr fontId="5"/>
  </si>
  <si>
    <t>A1350</t>
    <phoneticPr fontId="5"/>
  </si>
  <si>
    <t>電動ペット</t>
    <rPh sb="0" eb="2">
      <t>デンドウ</t>
    </rPh>
    <phoneticPr fontId="5"/>
  </si>
  <si>
    <r>
      <t>F</t>
    </r>
    <r>
      <rPr>
        <sz val="11"/>
        <rFont val="ＭＳ Ｐゴシック"/>
        <family val="3"/>
        <charset val="128"/>
      </rPr>
      <t>1250</t>
    </r>
    <phoneticPr fontId="5"/>
  </si>
  <si>
    <t>ミニ輪投げ</t>
    <rPh sb="2" eb="4">
      <t>ワナ</t>
    </rPh>
    <phoneticPr fontId="5"/>
  </si>
  <si>
    <t>F1270</t>
    <phoneticPr fontId="5"/>
  </si>
  <si>
    <t>くねくねコースター</t>
    <phoneticPr fontId="5"/>
  </si>
  <si>
    <t>アルバイト勤務実績表</t>
    <rPh sb="5" eb="7">
      <t>キンム</t>
    </rPh>
    <rPh sb="7" eb="9">
      <t>ジッセキ</t>
    </rPh>
    <rPh sb="9" eb="10">
      <t>ヒョウ</t>
    </rPh>
    <phoneticPr fontId="5"/>
  </si>
  <si>
    <t>1月度</t>
    <rPh sb="1" eb="3">
      <t>ガツド</t>
    </rPh>
    <phoneticPr fontId="5"/>
  </si>
  <si>
    <t>※勤務時間は15分単位で計算</t>
    <rPh sb="1" eb="3">
      <t>キンム</t>
    </rPh>
    <rPh sb="3" eb="5">
      <t>ジカン</t>
    </rPh>
    <rPh sb="8" eb="9">
      <t>フン</t>
    </rPh>
    <rPh sb="9" eb="11">
      <t>タンイ</t>
    </rPh>
    <rPh sb="12" eb="14">
      <t>ケイサン</t>
    </rPh>
    <phoneticPr fontId="5"/>
  </si>
  <si>
    <t>鈴木花子殿</t>
    <rPh sb="0" eb="2">
      <t>スズキ</t>
    </rPh>
    <rPh sb="2" eb="4">
      <t>ハナコ</t>
    </rPh>
    <rPh sb="4" eb="5">
      <t>ドノ</t>
    </rPh>
    <phoneticPr fontId="5"/>
  </si>
  <si>
    <t>日付</t>
    <rPh sb="0" eb="2">
      <t>ヒヅケ</t>
    </rPh>
    <phoneticPr fontId="5"/>
  </si>
  <si>
    <t>実労働時間</t>
    <rPh sb="0" eb="1">
      <t>ジツ</t>
    </rPh>
    <rPh sb="1" eb="3">
      <t>ロウドウ</t>
    </rPh>
    <rPh sb="3" eb="5">
      <t>ジカン</t>
    </rPh>
    <phoneticPr fontId="5"/>
  </si>
  <si>
    <t>勤務時間</t>
    <rPh sb="0" eb="2">
      <t>キンム</t>
    </rPh>
    <rPh sb="2" eb="4">
      <t>ジカン</t>
    </rPh>
    <phoneticPr fontId="5"/>
  </si>
  <si>
    <t>出勤</t>
    <rPh sb="0" eb="2">
      <t>シュッキン</t>
    </rPh>
    <phoneticPr fontId="5"/>
  </si>
  <si>
    <t>退勤</t>
    <rPh sb="0" eb="2">
      <t>タイキン</t>
    </rPh>
    <phoneticPr fontId="5"/>
  </si>
  <si>
    <t>顧客リスト</t>
    <rPh sb="0" eb="2">
      <t>コキャク</t>
    </rPh>
    <phoneticPr fontId="5"/>
  </si>
  <si>
    <r>
      <t>※100</t>
    </r>
    <r>
      <rPr>
        <sz val="11"/>
        <rFont val="ＭＳ Ｐゴシック"/>
        <family val="3"/>
        <charset val="128"/>
      </rPr>
      <t>0</t>
    </r>
    <r>
      <rPr>
        <sz val="11"/>
        <rFont val="ＭＳ Ｐゴシック"/>
        <family val="3"/>
        <charset val="128"/>
      </rPr>
      <t>円のお買い上げにつき、1ポイント換算</t>
    </r>
    <rPh sb="5" eb="6">
      <t>エン</t>
    </rPh>
    <rPh sb="8" eb="9">
      <t>カ</t>
    </rPh>
    <rPh sb="10" eb="11">
      <t>ア</t>
    </rPh>
    <rPh sb="21" eb="23">
      <t>カンサン</t>
    </rPh>
    <phoneticPr fontId="5"/>
  </si>
  <si>
    <t>（1000円以下は切り捨てて計算）</t>
    <rPh sb="5" eb="6">
      <t>エン</t>
    </rPh>
    <rPh sb="6" eb="8">
      <t>イカ</t>
    </rPh>
    <rPh sb="9" eb="10">
      <t>キ</t>
    </rPh>
    <rPh sb="11" eb="12">
      <t>ス</t>
    </rPh>
    <rPh sb="14" eb="16">
      <t>ケイサン</t>
    </rPh>
    <phoneticPr fontId="5"/>
  </si>
  <si>
    <t>No.</t>
    <phoneticPr fontId="5"/>
  </si>
  <si>
    <t>顧客名</t>
    <rPh sb="0" eb="2">
      <t>コキャク</t>
    </rPh>
    <rPh sb="2" eb="3">
      <t>メイ</t>
    </rPh>
    <phoneticPr fontId="5"/>
  </si>
  <si>
    <t>購入金額</t>
    <rPh sb="0" eb="2">
      <t>コウニュウ</t>
    </rPh>
    <rPh sb="2" eb="4">
      <t>キンガク</t>
    </rPh>
    <phoneticPr fontId="5"/>
  </si>
  <si>
    <t>獲得ポイント</t>
    <rPh sb="0" eb="2">
      <t>カクトク</t>
    </rPh>
    <phoneticPr fontId="5"/>
  </si>
  <si>
    <t>遠藤　直子</t>
    <rPh sb="0" eb="2">
      <t>エンドウ</t>
    </rPh>
    <rPh sb="3" eb="5">
      <t>ナオコ</t>
    </rPh>
    <phoneticPr fontId="5" alignment="distributed"/>
  </si>
  <si>
    <t>大川　雅人</t>
    <rPh sb="0" eb="2">
      <t>オオカワ</t>
    </rPh>
    <rPh sb="3" eb="5">
      <t>マサト</t>
    </rPh>
    <phoneticPr fontId="5" alignment="distributed"/>
  </si>
  <si>
    <t>梶本　修一</t>
    <rPh sb="0" eb="2">
      <t>カジモト</t>
    </rPh>
    <rPh sb="3" eb="5">
      <t>シュウイチ</t>
    </rPh>
    <phoneticPr fontId="5" alignment="distributed"/>
  </si>
  <si>
    <t>桂木　真紀子</t>
    <rPh sb="0" eb="2">
      <t>カツラギ</t>
    </rPh>
    <rPh sb="3" eb="6">
      <t>マキコ</t>
    </rPh>
    <phoneticPr fontId="5" alignment="distributed"/>
  </si>
  <si>
    <t>木村　進</t>
    <rPh sb="0" eb="2">
      <t>キムラ</t>
    </rPh>
    <rPh sb="3" eb="4">
      <t>ススム</t>
    </rPh>
    <phoneticPr fontId="5" alignment="distributed"/>
  </si>
  <si>
    <t>小泉　優子</t>
    <rPh sb="0" eb="2">
      <t>コイズミ</t>
    </rPh>
    <rPh sb="3" eb="5">
      <t>ユウコ</t>
    </rPh>
    <phoneticPr fontId="5" alignment="distributed"/>
  </si>
  <si>
    <t>佐山　薫</t>
    <rPh sb="0" eb="2">
      <t>サヤマ</t>
    </rPh>
    <rPh sb="3" eb="4">
      <t>カオル</t>
    </rPh>
    <phoneticPr fontId="5" alignment="distributed"/>
  </si>
  <si>
    <t>島田　翔</t>
    <rPh sb="0" eb="2">
      <t>シマダ</t>
    </rPh>
    <rPh sb="3" eb="4">
      <t>ショウ</t>
    </rPh>
    <phoneticPr fontId="5" alignment="distributed"/>
  </si>
  <si>
    <t>辻井　秀子</t>
    <rPh sb="0" eb="2">
      <t>ツジイ</t>
    </rPh>
    <rPh sb="3" eb="5">
      <t>ヒデコ</t>
    </rPh>
    <phoneticPr fontId="5" alignment="distributed"/>
  </si>
  <si>
    <t>浜崎　秋緒</t>
    <rPh sb="0" eb="2">
      <t>ハマサキ</t>
    </rPh>
    <rPh sb="3" eb="4">
      <t>アキ</t>
    </rPh>
    <rPh sb="4" eb="5">
      <t>オ</t>
    </rPh>
    <phoneticPr fontId="5" alignment="distributed"/>
  </si>
  <si>
    <t>平野　篤志</t>
    <rPh sb="0" eb="2">
      <t>ヒラノ</t>
    </rPh>
    <rPh sb="3" eb="5">
      <t>アツシ</t>
    </rPh>
    <phoneticPr fontId="5" alignment="distributed"/>
  </si>
  <si>
    <t>本多　紀江</t>
    <rPh sb="0" eb="2">
      <t>ホンダ</t>
    </rPh>
    <rPh sb="3" eb="5">
      <t>ノリエ</t>
    </rPh>
    <phoneticPr fontId="5" alignment="distributed"/>
  </si>
  <si>
    <t>松山　智明</t>
    <rPh sb="0" eb="2">
      <t>マツヤマ</t>
    </rPh>
    <rPh sb="3" eb="5">
      <t>トモアキ</t>
    </rPh>
    <phoneticPr fontId="5" alignment="distributed"/>
  </si>
  <si>
    <t>森本　武史</t>
    <rPh sb="0" eb="2">
      <t>モリモト</t>
    </rPh>
    <rPh sb="3" eb="5">
      <t>タケシ</t>
    </rPh>
    <phoneticPr fontId="5" alignment="distributed"/>
  </si>
  <si>
    <t>山野　恵津子</t>
    <rPh sb="0" eb="2">
      <t>ヤマノ</t>
    </rPh>
    <rPh sb="3" eb="6">
      <t>エツコ</t>
    </rPh>
    <phoneticPr fontId="5" alignment="distributed"/>
  </si>
  <si>
    <t>なんば</t>
    <phoneticPr fontId="5"/>
  </si>
  <si>
    <t>タイムカード</t>
    <phoneticPr fontId="5"/>
  </si>
  <si>
    <t>単価</t>
    <rPh sb="0" eb="2">
      <t>タンカ</t>
    </rPh>
    <phoneticPr fontId="5"/>
  </si>
  <si>
    <t>中野店</t>
    <rPh sb="0" eb="3">
      <t>ナカノテン</t>
    </rPh>
    <phoneticPr fontId="5"/>
  </si>
  <si>
    <t>パーマ</t>
  </si>
  <si>
    <t>カラー</t>
  </si>
  <si>
    <t>三鷹店</t>
    <rPh sb="0" eb="3">
      <t>ミタカテン</t>
    </rPh>
    <phoneticPr fontId="5"/>
  </si>
  <si>
    <t>荻窪店</t>
    <rPh sb="0" eb="3">
      <t>オギクボテン</t>
    </rPh>
    <phoneticPr fontId="5"/>
  </si>
  <si>
    <t>来客数</t>
    <rPh sb="0" eb="2">
      <t>ライキャク</t>
    </rPh>
    <rPh sb="2" eb="3">
      <t>スウ</t>
    </rPh>
    <phoneticPr fontId="5"/>
  </si>
  <si>
    <t>分類</t>
    <rPh sb="0" eb="2">
      <t>ブンルイ</t>
    </rPh>
    <phoneticPr fontId="5"/>
  </si>
  <si>
    <t>表示売上金額</t>
    <rPh sb="0" eb="2">
      <t>ヒョウジ</t>
    </rPh>
    <rPh sb="2" eb="4">
      <t>ウリアゲ</t>
    </rPh>
    <rPh sb="4" eb="6">
      <t>キンガク</t>
    </rPh>
    <phoneticPr fontId="5"/>
  </si>
  <si>
    <t>表示来客数</t>
    <rPh sb="0" eb="2">
      <t>ヒョウジ</t>
    </rPh>
    <rPh sb="2" eb="4">
      <t>ライキャク</t>
    </rPh>
    <rPh sb="4" eb="5">
      <t>スウ</t>
    </rPh>
    <phoneticPr fontId="5"/>
  </si>
  <si>
    <t>売上明細</t>
    <rPh sb="0" eb="2">
      <t>ウリアゲ</t>
    </rPh>
    <rPh sb="2" eb="4">
      <t>メイサイ</t>
    </rPh>
    <phoneticPr fontId="5"/>
  </si>
  <si>
    <t>動作確認一式</t>
    <rPh sb="0" eb="2">
      <t>ドウサ</t>
    </rPh>
    <rPh sb="2" eb="4">
      <t>カクニン</t>
    </rPh>
    <rPh sb="4" eb="6">
      <t>イッシキ</t>
    </rPh>
    <phoneticPr fontId="5"/>
  </si>
  <si>
    <t>設置費一式</t>
    <rPh sb="0" eb="2">
      <t>セッチ</t>
    </rPh>
    <rPh sb="2" eb="3">
      <t>ヒ</t>
    </rPh>
    <rPh sb="3" eb="5">
      <t>イッシキ</t>
    </rPh>
    <phoneticPr fontId="5"/>
  </si>
  <si>
    <t>PC-V1（端末パソコン）</t>
    <rPh sb="6" eb="8">
      <t>タンマツ</t>
    </rPh>
    <phoneticPr fontId="5"/>
  </si>
  <si>
    <t>敷設費一式</t>
    <rPh sb="0" eb="2">
      <t>フセツ</t>
    </rPh>
    <rPh sb="2" eb="3">
      <t>ヒ</t>
    </rPh>
    <rPh sb="3" eb="5">
      <t>イッシキ</t>
    </rPh>
    <phoneticPr fontId="5"/>
  </si>
  <si>
    <t>LANケーブル</t>
    <phoneticPr fontId="5"/>
  </si>
  <si>
    <t>割引率</t>
    <rPh sb="0" eb="2">
      <t>ワリビキ</t>
    </rPh>
    <rPh sb="2" eb="3">
      <t>リツ</t>
    </rPh>
    <phoneticPr fontId="5"/>
  </si>
  <si>
    <t>合計</t>
    <rPh sb="0" eb="1">
      <t>ゴウ</t>
    </rPh>
    <rPh sb="1" eb="2">
      <t>ケイ</t>
    </rPh>
    <phoneticPr fontId="5"/>
  </si>
  <si>
    <t>品名</t>
    <rPh sb="0" eb="2">
      <t>ヒンメイ</t>
    </rPh>
    <phoneticPr fontId="5"/>
  </si>
  <si>
    <t>下記御見積り金額より割引させていただいております。</t>
    <rPh sb="0" eb="2">
      <t>カキ</t>
    </rPh>
    <rPh sb="2" eb="3">
      <t>オ</t>
    </rPh>
    <rPh sb="3" eb="5">
      <t>ミツモ</t>
    </rPh>
    <rPh sb="6" eb="8">
      <t>キンガク</t>
    </rPh>
    <rPh sb="10" eb="12">
      <t>ワリビキ</t>
    </rPh>
    <phoneticPr fontId="5"/>
  </si>
  <si>
    <t>（※1）</t>
    <phoneticPr fontId="5"/>
  </si>
  <si>
    <t>コンピューター室LAN敷設、及び端末リプレース</t>
    <rPh sb="7" eb="8">
      <t>シツ</t>
    </rPh>
    <rPh sb="11" eb="13">
      <t>フセツ</t>
    </rPh>
    <rPh sb="14" eb="15">
      <t>オヨ</t>
    </rPh>
    <rPh sb="16" eb="18">
      <t>タンマツ</t>
    </rPh>
    <phoneticPr fontId="5"/>
  </si>
  <si>
    <t>件名</t>
    <rPh sb="0" eb="2">
      <t>ケンメイ</t>
    </rPh>
    <phoneticPr fontId="5"/>
  </si>
  <si>
    <t>TEL　042-246-XXXX（担当　岡田）</t>
    <rPh sb="17" eb="19">
      <t>タントウ</t>
    </rPh>
    <rPh sb="20" eb="22">
      <t>オカダ</t>
    </rPh>
    <phoneticPr fontId="5"/>
  </si>
  <si>
    <t>〒181-0012</t>
    <phoneticPr fontId="5"/>
  </si>
  <si>
    <t>下記のとおり御見積り申し上げます。</t>
    <rPh sb="0" eb="2">
      <t>カキ</t>
    </rPh>
    <rPh sb="6" eb="7">
      <t>オ</t>
    </rPh>
    <rPh sb="7" eb="9">
      <t>ミツモ</t>
    </rPh>
    <rPh sb="10" eb="11">
      <t>モウ</t>
    </rPh>
    <rPh sb="12" eb="13">
      <t>ア</t>
    </rPh>
    <phoneticPr fontId="5"/>
  </si>
  <si>
    <t>株式会社プロジェクトエー・クリエイト</t>
    <rPh sb="0" eb="4">
      <t>カブシキガイシャ</t>
    </rPh>
    <phoneticPr fontId="5"/>
  </si>
  <si>
    <r>
      <t>株式会社　FOM</t>
    </r>
    <r>
      <rPr>
        <sz val="11"/>
        <rFont val="ＭＳ Ｐゴシック"/>
        <family val="3"/>
        <charset val="128"/>
      </rPr>
      <t>　御中</t>
    </r>
    <rPh sb="0" eb="4">
      <t>カブシキガイシャ</t>
    </rPh>
    <rPh sb="9" eb="11">
      <t>オンチュウ</t>
    </rPh>
    <phoneticPr fontId="5"/>
  </si>
  <si>
    <t>御見積書</t>
    <rPh sb="0" eb="4">
      <t>オミツモリショ</t>
    </rPh>
    <phoneticPr fontId="5"/>
  </si>
  <si>
    <t>最低気温</t>
    <rPh sb="0" eb="2">
      <t>サイテイ</t>
    </rPh>
    <rPh sb="2" eb="4">
      <t>キオン</t>
    </rPh>
    <phoneticPr fontId="5"/>
  </si>
  <si>
    <t>最高気温</t>
    <rPh sb="0" eb="2">
      <t>サイコウ</t>
    </rPh>
    <rPh sb="2" eb="4">
      <t>キオン</t>
    </rPh>
    <phoneticPr fontId="5"/>
  </si>
  <si>
    <t>気温表示</t>
    <rPh sb="0" eb="2">
      <t>キオン</t>
    </rPh>
    <rPh sb="2" eb="4">
      <t>ヒョウジ</t>
    </rPh>
    <phoneticPr fontId="5"/>
  </si>
  <si>
    <t>測定値</t>
    <rPh sb="0" eb="3">
      <t>ソクテイチ</t>
    </rPh>
    <phoneticPr fontId="5"/>
  </si>
  <si>
    <t>※小数点以下を五捨六入</t>
    <rPh sb="1" eb="4">
      <t>ショウスウテン</t>
    </rPh>
    <rPh sb="4" eb="6">
      <t>イカ</t>
    </rPh>
    <rPh sb="7" eb="8">
      <t>ゴ</t>
    </rPh>
    <rPh sb="8" eb="9">
      <t>シャ</t>
    </rPh>
    <rPh sb="9" eb="10">
      <t>ロク</t>
    </rPh>
    <rPh sb="10" eb="11">
      <t>ニュウ</t>
    </rPh>
    <phoneticPr fontId="5"/>
  </si>
  <si>
    <t>A市の1月第1週の気温</t>
    <rPh sb="1" eb="2">
      <t>シ</t>
    </rPh>
    <rPh sb="4" eb="5">
      <t>ガツ</t>
    </rPh>
    <rPh sb="5" eb="6">
      <t>ダイ</t>
    </rPh>
    <rPh sb="7" eb="8">
      <t>シュウ</t>
    </rPh>
    <rPh sb="9" eb="11">
      <t>キオン</t>
    </rPh>
    <phoneticPr fontId="5"/>
  </si>
  <si>
    <t>白髪染め</t>
    <rPh sb="0" eb="4">
      <t>シラガゾメ</t>
    </rPh>
    <phoneticPr fontId="5"/>
  </si>
  <si>
    <t>東京都三鷹市上連雀3-X-X</t>
    <rPh sb="0" eb="3">
      <t>トウキョウト</t>
    </rPh>
    <rPh sb="3" eb="6">
      <t>ミタカシ</t>
    </rPh>
    <rPh sb="6" eb="9">
      <t>カミレンジャク</t>
    </rPh>
    <phoneticPr fontId="5"/>
  </si>
  <si>
    <t>御見積金額合計(※1）</t>
    <rPh sb="0" eb="1">
      <t>オ</t>
    </rPh>
    <rPh sb="1" eb="3">
      <t>ミツモリ</t>
    </rPh>
    <rPh sb="3" eb="5">
      <t>キンガク</t>
    </rPh>
    <rPh sb="5" eb="7">
      <t>ゴウケイ</t>
    </rPh>
    <phoneticPr fontId="5"/>
  </si>
  <si>
    <t>商品名</t>
    <rPh sb="0" eb="3">
      <t>ショウヒンメイ</t>
    </rPh>
    <phoneticPr fontId="5"/>
  </si>
  <si>
    <t>税込代金</t>
    <rPh sb="0" eb="2">
      <t>ゼイコミ</t>
    </rPh>
    <rPh sb="2" eb="4">
      <t>ダイキン</t>
    </rPh>
    <phoneticPr fontId="11"/>
  </si>
  <si>
    <t>村瀬　稔彦</t>
    <rPh sb="0" eb="2">
      <t>ムラセ</t>
    </rPh>
    <rPh sb="3" eb="5">
      <t>トシヒコ</t>
    </rPh>
    <phoneticPr fontId="4"/>
  </si>
  <si>
    <t>野中　敏也</t>
    <rPh sb="0" eb="2">
      <t>ノナカ</t>
    </rPh>
    <rPh sb="3" eb="5">
      <t>トシヤ</t>
    </rPh>
    <phoneticPr fontId="4"/>
  </si>
  <si>
    <t>草野　萌子</t>
    <rPh sb="0" eb="2">
      <t>クサノ</t>
    </rPh>
    <rPh sb="3" eb="5">
      <t>モエコ</t>
    </rPh>
    <phoneticPr fontId="4"/>
  </si>
  <si>
    <t>1月度税込代金</t>
    <rPh sb="1" eb="3">
      <t>ガツド</t>
    </rPh>
    <rPh sb="3" eb="5">
      <t>ゼイコミ</t>
    </rPh>
    <rPh sb="5" eb="7">
      <t>ダイキン</t>
    </rPh>
    <phoneticPr fontId="11"/>
  </si>
  <si>
    <t>近藤　真央</t>
    <rPh sb="0" eb="2">
      <t>コンドウ</t>
    </rPh>
    <rPh sb="3" eb="5">
      <t>マオ</t>
    </rPh>
    <phoneticPr fontId="4"/>
  </si>
  <si>
    <t>坂井　早苗</t>
    <rPh sb="0" eb="2">
      <t>サカイ</t>
    </rPh>
    <rPh sb="3" eb="5">
      <t>サナエ</t>
    </rPh>
    <phoneticPr fontId="4"/>
  </si>
  <si>
    <t>鈴木　保一</t>
    <rPh sb="0" eb="2">
      <t>スズキ</t>
    </rPh>
    <rPh sb="3" eb="5">
      <t>ヤスカズ</t>
    </rPh>
    <phoneticPr fontId="4"/>
  </si>
  <si>
    <t>布施　友香</t>
    <rPh sb="0" eb="2">
      <t>フセ</t>
    </rPh>
    <rPh sb="3" eb="5">
      <t>ユカ</t>
    </rPh>
    <phoneticPr fontId="4"/>
  </si>
  <si>
    <t>井戸　剛</t>
    <rPh sb="0" eb="2">
      <t>イド</t>
    </rPh>
    <rPh sb="3" eb="4">
      <t>ツヨシ</t>
    </rPh>
    <phoneticPr fontId="4"/>
  </si>
  <si>
    <t>天野　真未</t>
    <rPh sb="0" eb="2">
      <t>アマノ</t>
    </rPh>
    <rPh sb="3" eb="5">
      <t>マミ</t>
    </rPh>
    <phoneticPr fontId="4"/>
  </si>
  <si>
    <t>山城　まり</t>
    <rPh sb="0" eb="2">
      <t>ヤマシロ</t>
    </rPh>
    <phoneticPr fontId="4"/>
  </si>
  <si>
    <t>坂本　誠</t>
    <rPh sb="0" eb="2">
      <t>サカモト</t>
    </rPh>
    <rPh sb="3" eb="4">
      <t>マコト</t>
    </rPh>
    <phoneticPr fontId="4"/>
  </si>
  <si>
    <t>大月　賢一郎</t>
    <rPh sb="0" eb="2">
      <t>オオツキ</t>
    </rPh>
    <rPh sb="3" eb="6">
      <t>ケンイチロウ</t>
    </rPh>
    <phoneticPr fontId="4"/>
  </si>
  <si>
    <t>佐々木　喜一</t>
    <rPh sb="0" eb="3">
      <t>ササキ</t>
    </rPh>
    <rPh sb="4" eb="6">
      <t>キイチ</t>
    </rPh>
    <phoneticPr fontId="4"/>
  </si>
  <si>
    <t>星　龍太郎</t>
    <rPh sb="0" eb="1">
      <t>ホシ</t>
    </rPh>
    <rPh sb="2" eb="5">
      <t>リュウタロウ</t>
    </rPh>
    <phoneticPr fontId="4"/>
  </si>
  <si>
    <t>宍戸　真智子</t>
    <rPh sb="0" eb="2">
      <t>シシド</t>
    </rPh>
    <rPh sb="3" eb="6">
      <t>マチコ</t>
    </rPh>
    <phoneticPr fontId="4"/>
  </si>
  <si>
    <t>牧田　博</t>
    <rPh sb="0" eb="2">
      <t>マキタ</t>
    </rPh>
    <rPh sb="3" eb="4">
      <t>ヒロシ</t>
    </rPh>
    <phoneticPr fontId="4"/>
  </si>
  <si>
    <t>畑　香奈子</t>
    <rPh sb="0" eb="1">
      <t>ハタ</t>
    </rPh>
    <rPh sb="2" eb="5">
      <t>カナコ</t>
    </rPh>
    <phoneticPr fontId="4"/>
  </si>
  <si>
    <t>野村　桜</t>
    <rPh sb="0" eb="2">
      <t>ノムラ</t>
    </rPh>
    <rPh sb="3" eb="4">
      <t>サクラ</t>
    </rPh>
    <phoneticPr fontId="4"/>
  </si>
  <si>
    <t>香川　泰男</t>
    <rPh sb="0" eb="2">
      <t>カガワ</t>
    </rPh>
    <rPh sb="3" eb="5">
      <t>ヤスオ</t>
    </rPh>
    <phoneticPr fontId="4"/>
  </si>
  <si>
    <t>横山　花梨</t>
    <rPh sb="0" eb="2">
      <t>ヨコヤマ</t>
    </rPh>
    <rPh sb="3" eb="5">
      <t>カリン</t>
    </rPh>
    <phoneticPr fontId="4"/>
  </si>
  <si>
    <t>和田　光輝</t>
    <rPh sb="0" eb="2">
      <t>ワダ</t>
    </rPh>
    <rPh sb="3" eb="5">
      <t>ミツテル</t>
    </rPh>
    <phoneticPr fontId="4"/>
  </si>
  <si>
    <t>〒105-0022　</t>
    <phoneticPr fontId="5"/>
  </si>
  <si>
    <t>TEL（03）5401-XXXX</t>
    <phoneticPr fontId="5"/>
  </si>
  <si>
    <t>FAX（03）5401-XXXX</t>
    <phoneticPr fontId="5"/>
  </si>
  <si>
    <t>ファイルボックス（LL）</t>
    <phoneticPr fontId="5"/>
  </si>
  <si>
    <t>リングファイル（LL）</t>
    <phoneticPr fontId="5"/>
  </si>
  <si>
    <t>消費税率</t>
    <rPh sb="0" eb="3">
      <t>ショウヒゼイ</t>
    </rPh>
    <rPh sb="3" eb="4">
      <t>リツ</t>
    </rPh>
    <phoneticPr fontId="11"/>
  </si>
  <si>
    <t>利用年月日</t>
    <rPh sb="0" eb="2">
      <t>リヨウ</t>
    </rPh>
    <rPh sb="2" eb="5">
      <t>ネンガッピ</t>
    </rPh>
    <phoneticPr fontId="13"/>
  </si>
  <si>
    <t>氏名</t>
    <rPh sb="0" eb="2">
      <t>シメイ</t>
    </rPh>
    <phoneticPr fontId="13"/>
  </si>
  <si>
    <t>利用代金</t>
    <rPh sb="0" eb="2">
      <t>リヨウ</t>
    </rPh>
    <rPh sb="2" eb="4">
      <t>ダイキン</t>
    </rPh>
    <phoneticPr fontId="13"/>
  </si>
  <si>
    <t>消費税</t>
    <rPh sb="0" eb="3">
      <t>ショウヒゼイ</t>
    </rPh>
    <phoneticPr fontId="13"/>
  </si>
  <si>
    <t>税込代金</t>
    <rPh sb="0" eb="2">
      <t>ゼイコミ</t>
    </rPh>
    <rPh sb="2" eb="4">
      <t>ダイキン</t>
    </rPh>
    <phoneticPr fontId="13"/>
  </si>
  <si>
    <r>
      <t>20</t>
    </r>
    <r>
      <rPr>
        <sz val="11"/>
        <rFont val="ＭＳ Ｐゴシック"/>
        <family val="3"/>
        <charset val="128"/>
      </rPr>
      <t>14</t>
    </r>
    <r>
      <rPr>
        <sz val="11"/>
        <rFont val="ＭＳ Ｐゴシック"/>
        <family val="3"/>
        <charset val="128"/>
      </rPr>
      <t>年度</t>
    </r>
    <rPh sb="4" eb="5">
      <t>ネン</t>
    </rPh>
    <rPh sb="5" eb="6">
      <t>ド</t>
    </rPh>
    <phoneticPr fontId="5"/>
  </si>
  <si>
    <r>
      <t>2015年度</t>
    </r>
    <r>
      <rPr>
        <sz val="11"/>
        <rFont val="ＭＳ Ｐゴシック"/>
        <family val="3"/>
        <charset val="128"/>
      </rPr>
      <t/>
    </r>
    <rPh sb="4" eb="5">
      <t>ネン</t>
    </rPh>
    <rPh sb="5" eb="6">
      <t>ド</t>
    </rPh>
    <phoneticPr fontId="5"/>
  </si>
  <si>
    <r>
      <t>2016年度</t>
    </r>
    <r>
      <rPr>
        <sz val="11"/>
        <rFont val="ＭＳ Ｐゴシック"/>
        <family val="3"/>
        <charset val="128"/>
      </rPr>
      <t/>
    </r>
    <rPh sb="4" eb="5">
      <t>ネン</t>
    </rPh>
    <rPh sb="5" eb="6">
      <t>ド</t>
    </rPh>
    <phoneticPr fontId="5"/>
  </si>
  <si>
    <t>&gt;=2017/1/1</t>
    <phoneticPr fontId="4"/>
  </si>
  <si>
    <t>&lt;=2017/1/31</t>
    <phoneticPr fontId="4"/>
  </si>
  <si>
    <r>
      <t>発行日：201</t>
    </r>
    <r>
      <rPr>
        <sz val="11"/>
        <rFont val="ＭＳ Ｐゴシック"/>
        <family val="3"/>
        <charset val="128"/>
      </rPr>
      <t>7</t>
    </r>
    <r>
      <rPr>
        <sz val="11"/>
        <rFont val="ＭＳ Ｐゴシック"/>
        <family val="3"/>
        <charset val="128"/>
      </rPr>
      <t>/</t>
    </r>
    <r>
      <rPr>
        <sz val="11"/>
        <rFont val="ＭＳ Ｐゴシック"/>
        <family val="3"/>
        <charset val="128"/>
      </rPr>
      <t>2</t>
    </r>
    <r>
      <rPr>
        <sz val="11"/>
        <rFont val="ＭＳ Ｐゴシック"/>
        <family val="3"/>
        <charset val="128"/>
      </rPr>
      <t>/1</t>
    </r>
    <rPh sb="0" eb="3">
      <t>ハッコウビ</t>
    </rPh>
    <phoneticPr fontId="5"/>
  </si>
  <si>
    <t>No.170201</t>
    <phoneticPr fontId="5"/>
  </si>
  <si>
    <r>
      <t>単価</t>
    </r>
    <r>
      <rPr>
        <sz val="9"/>
        <rFont val="ＭＳ Ｐゴシック"/>
        <family val="3"/>
        <charset val="128"/>
      </rPr>
      <t>（税込）</t>
    </r>
    <rPh sb="0" eb="2">
      <t>タンカ</t>
    </rPh>
    <rPh sb="3" eb="5">
      <t>ゼイコミ</t>
    </rPh>
    <phoneticPr fontId="5"/>
  </si>
  <si>
    <t>掛け率</t>
    <rPh sb="0" eb="1">
      <t>カ</t>
    </rPh>
    <rPh sb="2" eb="3">
      <t>リツ</t>
    </rPh>
    <phoneticPr fontId="5"/>
  </si>
  <si>
    <t>2016年度</t>
    <rPh sb="4" eb="6">
      <t>ネンド</t>
    </rPh>
    <phoneticPr fontId="5"/>
  </si>
  <si>
    <t>2014年度</t>
    <rPh sb="4" eb="5">
      <t>ネン</t>
    </rPh>
    <rPh sb="5" eb="6">
      <t>ド</t>
    </rPh>
    <phoneticPr fontId="5"/>
  </si>
  <si>
    <t>2015年度</t>
    <rPh sb="4" eb="5">
      <t>ネン</t>
    </rPh>
    <rPh sb="5" eb="6">
      <t>ド</t>
    </rPh>
    <phoneticPr fontId="5"/>
  </si>
  <si>
    <t>2016年度</t>
    <rPh sb="4" eb="5">
      <t>ネン</t>
    </rPh>
    <rPh sb="5" eb="6">
      <t>ド</t>
    </rPh>
    <phoneticPr fontId="5"/>
  </si>
  <si>
    <t>関東地区2016年度合計</t>
    <rPh sb="0" eb="2">
      <t>カントウ</t>
    </rPh>
    <rPh sb="2" eb="4">
      <t>チク</t>
    </rPh>
    <rPh sb="8" eb="10">
      <t>ネンド</t>
    </rPh>
    <rPh sb="10" eb="12">
      <t>ゴウケイ</t>
    </rPh>
    <phoneticPr fontId="5"/>
  </si>
  <si>
    <t>大木　花実</t>
    <rPh sb="0" eb="2">
      <t>オオキ</t>
    </rPh>
    <rPh sb="3" eb="5">
      <t>ハナミ</t>
    </rPh>
    <phoneticPr fontId="4"/>
  </si>
  <si>
    <t>学生カット</t>
    <rPh sb="0" eb="2">
      <t>ガクセイ</t>
    </rPh>
    <phoneticPr fontId="5"/>
  </si>
  <si>
    <t>カット</t>
    <phoneticPr fontId="5"/>
  </si>
  <si>
    <t>ストレート</t>
    <phoneticPr fontId="5"/>
  </si>
  <si>
    <t>縮毛矯正</t>
    <rPh sb="0" eb="2">
      <t>シュクモウ</t>
    </rPh>
    <rPh sb="2" eb="4">
      <t>キョウセイ</t>
    </rPh>
    <phoneticPr fontId="5"/>
  </si>
  <si>
    <t>トリートメント</t>
    <phoneticPr fontId="5"/>
  </si>
  <si>
    <t>ヘッドスパ</t>
    <phoneticPr fontId="5"/>
  </si>
  <si>
    <t>カット</t>
    <phoneticPr fontId="5"/>
  </si>
  <si>
    <t>ストレート</t>
    <phoneticPr fontId="5"/>
  </si>
  <si>
    <t>ヘッドスパ</t>
    <phoneticPr fontId="5"/>
  </si>
  <si>
    <t>カット</t>
    <phoneticPr fontId="5"/>
  </si>
  <si>
    <t>ストレート</t>
    <phoneticPr fontId="5"/>
  </si>
  <si>
    <t>トリートメント</t>
    <phoneticPr fontId="5"/>
  </si>
  <si>
    <t>カット</t>
    <phoneticPr fontId="5"/>
  </si>
  <si>
    <t>ヘッドスパ</t>
    <phoneticPr fontId="5"/>
  </si>
  <si>
    <t>トリートメント</t>
    <phoneticPr fontId="5"/>
  </si>
  <si>
    <t>ヘッドスパ</t>
    <phoneticPr fontId="5"/>
  </si>
  <si>
    <t>ストレート</t>
    <phoneticPr fontId="5"/>
  </si>
  <si>
    <t>トリートメント</t>
    <phoneticPr fontId="5"/>
  </si>
  <si>
    <t>トリートメント</t>
    <phoneticPr fontId="5"/>
  </si>
  <si>
    <t>カット</t>
    <phoneticPr fontId="5"/>
  </si>
  <si>
    <t>ヘッドスパ</t>
    <phoneticPr fontId="5"/>
  </si>
  <si>
    <t>ストレート</t>
    <phoneticPr fontId="5"/>
  </si>
  <si>
    <t>会員No.</t>
    <rPh sb="0" eb="2">
      <t>カイイン</t>
    </rPh>
    <phoneticPr fontId="13"/>
  </si>
  <si>
    <t>会員No.</t>
    <rPh sb="0" eb="2">
      <t>カイイン</t>
    </rPh>
    <phoneticPr fontId="11"/>
  </si>
  <si>
    <t>No.</t>
  </si>
  <si>
    <t>商品No.</t>
    <rPh sb="0" eb="2">
      <t>ショウヒン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</si>
</sst>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6" formatCode="&quot;¥&quot;#,##0;[Red]&quot;¥&quot;\-#,##0"/>
    <numFmt numFmtId="176" formatCode="#,###,"/>
    <numFmt numFmtId="177" formatCode="[$-411]ggge&quot;年&quot;m&quot;月&quot;d&quot;日&quot;;@"/>
    <numFmt numFmtId="178" formatCode="d\(aaa\)"/>
    <numFmt numFmtId="179" formatCode="h:mm;@"/>
    <numFmt numFmtId="180" formatCode="&quot;¥&quot;#,###"/>
  </numFmts>
  <fonts count="15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b/>
      <u/>
      <sz val="11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0"/>
      <name val="ＭＳ Ｐゴシック"/>
      <family val="3"/>
      <charset val="128"/>
    </font>
    <font>
      <sz val="11"/>
      <color theme="1"/>
      <name val="ＭＳ Ｐゴシック"/>
      <family val="2"/>
      <charset val="128"/>
    </font>
    <font>
      <b/>
      <sz val="11"/>
      <color theme="0"/>
      <name val="ＭＳ Ｐゴシック"/>
      <family val="3"/>
      <charset val="128"/>
    </font>
    <font>
      <sz val="6"/>
      <color indexed="9"/>
      <name val="ＭＳ Ｐゴシック"/>
      <family val="2"/>
      <charset val="128"/>
    </font>
    <font>
      <sz val="11"/>
      <color theme="1"/>
      <name val="ＭＳ Ｐゴシック"/>
      <family val="3"/>
      <charset val="128"/>
    </font>
    <font>
      <sz val="6"/>
      <color indexed="9"/>
      <name val="ＭＳ Ｐゴシック"/>
      <family val="2"/>
      <charset val="128"/>
      <scheme val="minor"/>
    </font>
    <font>
      <sz val="9"/>
      <name val="ＭＳ Ｐゴシック"/>
      <family val="3"/>
      <charset val="128"/>
    </font>
  </fonts>
  <fills count="10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1"/>
        <bgColor theme="1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dotted">
        <color theme="1"/>
      </left>
      <right style="dotted">
        <color theme="1"/>
      </right>
      <top style="thin">
        <color theme="1"/>
      </top>
      <bottom/>
      <diagonal/>
    </border>
    <border>
      <left style="dotted">
        <color theme="1"/>
      </left>
      <right style="thin">
        <color theme="1"/>
      </right>
      <top style="thin">
        <color theme="1"/>
      </top>
      <bottom/>
      <diagonal/>
    </border>
    <border>
      <left style="thin">
        <color theme="1"/>
      </left>
      <right style="dotted">
        <color theme="1"/>
      </right>
      <top style="thin">
        <color theme="1"/>
      </top>
      <bottom style="thin">
        <color theme="1"/>
      </bottom>
      <diagonal/>
    </border>
    <border>
      <left style="dotted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dotted">
        <color theme="1"/>
      </left>
      <right style="dotted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 style="dotted">
        <color theme="1"/>
      </left>
      <right style="thin">
        <color theme="1"/>
      </right>
      <top/>
      <bottom style="thin">
        <color theme="1"/>
      </bottom>
      <diagonal/>
    </border>
    <border>
      <left style="thin">
        <color indexed="64"/>
      </left>
      <right style="dotted">
        <color theme="1"/>
      </right>
      <top style="thin">
        <color theme="1"/>
      </top>
      <bottom style="thin">
        <color indexed="64"/>
      </bottom>
      <diagonal/>
    </border>
    <border>
      <left style="thin">
        <color indexed="64"/>
      </left>
      <right style="dotted">
        <color theme="1"/>
      </right>
      <top style="thin">
        <color theme="1"/>
      </top>
      <bottom/>
      <diagonal/>
    </border>
    <border>
      <left style="thin">
        <color indexed="64"/>
      </left>
      <right style="dotted">
        <color theme="1"/>
      </right>
      <top style="thin">
        <color theme="1"/>
      </top>
      <bottom style="thin">
        <color theme="1"/>
      </bottom>
      <diagonal/>
    </border>
  </borders>
  <cellStyleXfs count="4">
    <xf numFmtId="0" fontId="0" fillId="0" borderId="0"/>
    <xf numFmtId="38" fontId="2" fillId="0" borderId="0" applyFont="0" applyFill="0" applyBorder="0" applyAlignment="0" applyProtection="0"/>
    <xf numFmtId="6" fontId="2" fillId="0" borderId="0" applyFont="0" applyFill="0" applyBorder="0" applyAlignment="0" applyProtection="0"/>
    <xf numFmtId="9" fontId="2" fillId="0" borderId="0" applyFont="0" applyFill="0" applyBorder="0" applyAlignment="0" applyProtection="0">
      <alignment vertical="center"/>
    </xf>
  </cellStyleXfs>
  <cellXfs count="159">
    <xf numFmtId="0" fontId="0" fillId="0" borderId="0" xfId="0"/>
    <xf numFmtId="176" fontId="2" fillId="0" borderId="3" xfId="1" applyNumberFormat="1" applyBorder="1" applyAlignment="1">
      <alignment vertical="center"/>
    </xf>
    <xf numFmtId="176" fontId="2" fillId="0" borderId="4" xfId="1" applyNumberFormat="1" applyBorder="1" applyAlignment="1">
      <alignment vertical="center"/>
    </xf>
    <xf numFmtId="176" fontId="2" fillId="0" borderId="1" xfId="1" applyNumberFormat="1" applyBorder="1" applyAlignment="1">
      <alignment vertical="center"/>
    </xf>
    <xf numFmtId="0" fontId="2" fillId="2" borderId="1" xfId="0" applyNumberFormat="1" applyFont="1" applyFill="1" applyBorder="1" applyAlignment="1">
      <alignment horizontal="center" vertical="center"/>
    </xf>
    <xf numFmtId="176" fontId="2" fillId="0" borderId="3" xfId="1" applyNumberFormat="1" applyFont="1" applyBorder="1" applyAlignment="1">
      <alignment vertical="center"/>
    </xf>
    <xf numFmtId="176" fontId="2" fillId="0" borderId="4" xfId="1" applyNumberFormat="1" applyFont="1" applyBorder="1" applyAlignment="1">
      <alignment vertical="center"/>
    </xf>
    <xf numFmtId="176" fontId="2" fillId="0" borderId="1" xfId="1" applyNumberFormat="1" applyFont="1" applyBorder="1" applyAlignment="1">
      <alignment vertical="center"/>
    </xf>
    <xf numFmtId="0" fontId="0" fillId="3" borderId="1" xfId="0" applyFill="1" applyBorder="1" applyAlignment="1">
      <alignment horizontal="center" vertical="center"/>
    </xf>
    <xf numFmtId="0" fontId="0" fillId="3" borderId="1" xfId="0" applyFont="1" applyFill="1" applyBorder="1" applyAlignment="1">
      <alignment horizontal="center" vertical="center"/>
    </xf>
    <xf numFmtId="0" fontId="0" fillId="8" borderId="4" xfId="0" applyFill="1" applyBorder="1" applyAlignment="1">
      <alignment horizontal="center" vertical="center"/>
    </xf>
    <xf numFmtId="0" fontId="0" fillId="0" borderId="0" xfId="0" applyBorder="1" applyAlignment="1">
      <alignment horizontal="right" vertical="center"/>
    </xf>
    <xf numFmtId="0" fontId="8" fillId="0" borderId="0" xfId="0" applyFont="1" applyBorder="1" applyAlignment="1">
      <alignment horizontal="left" vertical="center"/>
    </xf>
    <xf numFmtId="0" fontId="8" fillId="0" borderId="0" xfId="0" applyFont="1" applyBorder="1" applyAlignment="1">
      <alignment horizontal="right" vertical="center"/>
    </xf>
    <xf numFmtId="0" fontId="3" fillId="3" borderId="4" xfId="0" applyFont="1" applyFill="1" applyBorder="1" applyAlignment="1">
      <alignment horizontal="center" vertical="center"/>
    </xf>
    <xf numFmtId="0" fontId="2" fillId="0" borderId="0" xfId="0" applyNumberFormat="1" applyFont="1" applyAlignment="1">
      <alignment vertical="center"/>
    </xf>
    <xf numFmtId="0" fontId="3" fillId="0" borderId="0" xfId="0" applyNumberFormat="1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3" xfId="0" applyNumberFormat="1" applyFont="1" applyBorder="1" applyAlignment="1">
      <alignment vertical="center"/>
    </xf>
    <xf numFmtId="0" fontId="2" fillId="0" borderId="4" xfId="0" applyNumberFormat="1" applyFont="1" applyBorder="1" applyAlignment="1">
      <alignment vertical="center"/>
    </xf>
    <xf numFmtId="0" fontId="2" fillId="0" borderId="1" xfId="0" applyNumberFormat="1" applyFont="1" applyBorder="1" applyAlignment="1">
      <alignment vertical="center"/>
    </xf>
    <xf numFmtId="0" fontId="3" fillId="0" borderId="0" xfId="0" applyFont="1" applyAlignment="1">
      <alignment vertical="center"/>
    </xf>
    <xf numFmtId="0" fontId="0" fillId="0" borderId="0" xfId="0" applyAlignment="1">
      <alignment vertical="center"/>
    </xf>
    <xf numFmtId="0" fontId="0" fillId="0" borderId="3" xfId="0" applyBorder="1" applyAlignment="1">
      <alignment vertical="center"/>
    </xf>
    <xf numFmtId="0" fontId="0" fillId="0" borderId="4" xfId="0" applyBorder="1" applyAlignment="1">
      <alignment vertical="center"/>
    </xf>
    <xf numFmtId="0" fontId="2" fillId="0" borderId="4" xfId="0" applyFont="1" applyBorder="1" applyAlignment="1">
      <alignment vertical="center"/>
    </xf>
    <xf numFmtId="0" fontId="0" fillId="0" borderId="1" xfId="0" applyBorder="1" applyAlignment="1">
      <alignment vertical="center"/>
    </xf>
    <xf numFmtId="0" fontId="3" fillId="0" borderId="0" xfId="0" applyFont="1" applyAlignment="1">
      <alignment vertical="center"/>
    </xf>
    <xf numFmtId="0" fontId="0" fillId="0" borderId="0" xfId="0" applyAlignment="1">
      <alignment vertical="center"/>
    </xf>
    <xf numFmtId="0" fontId="0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56" fontId="0" fillId="0" borderId="4" xfId="0" applyNumberFormat="1" applyBorder="1" applyAlignment="1">
      <alignment vertical="center"/>
    </xf>
    <xf numFmtId="0" fontId="0" fillId="0" borderId="4" xfId="0" applyNumberFormat="1" applyBorder="1" applyAlignment="1">
      <alignment vertical="center"/>
    </xf>
    <xf numFmtId="0" fontId="0" fillId="0" borderId="4" xfId="0" applyBorder="1" applyAlignment="1">
      <alignment vertical="center"/>
    </xf>
    <xf numFmtId="0" fontId="3" fillId="0" borderId="0" xfId="0" applyFont="1" applyAlignment="1">
      <alignment vertical="center"/>
    </xf>
    <xf numFmtId="0" fontId="0" fillId="0" borderId="0" xfId="0" applyAlignment="1">
      <alignment vertical="center"/>
    </xf>
    <xf numFmtId="0" fontId="2" fillId="0" borderId="0" xfId="0" applyFont="1" applyAlignment="1">
      <alignment vertical="center"/>
    </xf>
    <xf numFmtId="0" fontId="3" fillId="6" borderId="4" xfId="0" applyFont="1" applyFill="1" applyBorder="1" applyAlignment="1">
      <alignment horizontal="center" vertical="center"/>
    </xf>
    <xf numFmtId="0" fontId="0" fillId="0" borderId="4" xfId="0" applyBorder="1" applyAlignment="1">
      <alignment vertical="center"/>
    </xf>
    <xf numFmtId="180" fontId="2" fillId="0" borderId="4" xfId="2" applyNumberFormat="1" applyBorder="1" applyAlignment="1">
      <alignment vertical="center"/>
    </xf>
    <xf numFmtId="0" fontId="2" fillId="0" borderId="4" xfId="1" applyNumberFormat="1" applyBorder="1" applyAlignment="1">
      <alignment vertical="center"/>
    </xf>
    <xf numFmtId="0" fontId="3" fillId="0" borderId="0" xfId="0" applyFont="1" applyAlignment="1">
      <alignment horizontal="right" vertical="center"/>
    </xf>
    <xf numFmtId="0" fontId="0" fillId="0" borderId="0" xfId="0" applyNumberFormat="1" applyAlignment="1">
      <alignment vertical="center"/>
    </xf>
    <xf numFmtId="0" fontId="2" fillId="0" borderId="0" xfId="0" applyNumberFormat="1" applyFont="1" applyAlignment="1">
      <alignment vertical="center"/>
    </xf>
    <xf numFmtId="0" fontId="3" fillId="5" borderId="11" xfId="0" applyFont="1" applyFill="1" applyBorder="1" applyAlignment="1">
      <alignment horizontal="center" vertical="center"/>
    </xf>
    <xf numFmtId="0" fontId="3" fillId="5" borderId="12" xfId="0" applyFont="1" applyFill="1" applyBorder="1" applyAlignment="1">
      <alignment horizontal="center" vertical="center"/>
    </xf>
    <xf numFmtId="178" fontId="0" fillId="4" borderId="4" xfId="0" applyNumberFormat="1" applyFill="1" applyBorder="1" applyAlignment="1">
      <alignment vertical="center"/>
    </xf>
    <xf numFmtId="20" fontId="0" fillId="0" borderId="4" xfId="0" applyNumberFormat="1" applyBorder="1" applyAlignment="1">
      <alignment horizontal="center" vertical="center"/>
    </xf>
    <xf numFmtId="179" fontId="0" fillId="0" borderId="4" xfId="0" applyNumberForma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4" xfId="0" applyFont="1" applyFill="1" applyBorder="1" applyAlignment="1" applyProtection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2" fillId="0" borderId="4" xfId="0" applyFont="1" applyBorder="1" applyAlignment="1" applyProtection="1">
      <alignment vertical="center"/>
    </xf>
    <xf numFmtId="38" fontId="2" fillId="0" borderId="4" xfId="1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4" xfId="1" applyNumberFormat="1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2" fillId="0" borderId="4" xfId="0" applyFont="1" applyFill="1" applyBorder="1" applyAlignment="1" applyProtection="1">
      <alignment vertical="center"/>
    </xf>
    <xf numFmtId="0" fontId="7" fillId="0" borderId="4" xfId="0" applyFont="1" applyFill="1" applyBorder="1" applyAlignment="1" applyProtection="1">
      <alignment vertical="center"/>
    </xf>
    <xf numFmtId="0" fontId="2" fillId="0" borderId="4" xfId="0" applyFont="1" applyBorder="1" applyAlignment="1">
      <alignment vertical="center"/>
    </xf>
    <xf numFmtId="14" fontId="0" fillId="0" borderId="0" xfId="0" applyNumberFormat="1" applyAlignment="1">
      <alignment vertical="center"/>
    </xf>
    <xf numFmtId="0" fontId="0" fillId="0" borderId="16" xfId="0" applyFont="1" applyBorder="1" applyAlignment="1">
      <alignment vertical="center"/>
    </xf>
    <xf numFmtId="0" fontId="3" fillId="0" borderId="16" xfId="0" applyFont="1" applyBorder="1" applyAlignment="1">
      <alignment vertical="center"/>
    </xf>
    <xf numFmtId="0" fontId="0" fillId="0" borderId="16" xfId="0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4" xfId="0" applyBorder="1" applyAlignment="1">
      <alignment vertical="center"/>
    </xf>
    <xf numFmtId="9" fontId="0" fillId="0" borderId="4" xfId="0" applyNumberFormat="1" applyBorder="1" applyAlignment="1">
      <alignment vertical="center"/>
    </xf>
    <xf numFmtId="0" fontId="3" fillId="0" borderId="0" xfId="0" applyFont="1" applyAlignment="1">
      <alignment vertical="center"/>
    </xf>
    <xf numFmtId="0" fontId="0" fillId="0" borderId="0" xfId="0" applyAlignment="1">
      <alignment vertical="center"/>
    </xf>
    <xf numFmtId="0" fontId="3" fillId="7" borderId="0" xfId="0" applyFont="1" applyFill="1" applyAlignment="1">
      <alignment horizontal="center" vertical="center"/>
    </xf>
    <xf numFmtId="56" fontId="0" fillId="0" borderId="0" xfId="0" applyNumberFormat="1" applyAlignment="1">
      <alignment vertical="center"/>
    </xf>
    <xf numFmtId="56" fontId="0" fillId="0" borderId="0" xfId="0" applyNumberFormat="1" applyFont="1" applyAlignment="1">
      <alignment vertical="center"/>
    </xf>
    <xf numFmtId="0" fontId="0" fillId="0" borderId="0" xfId="0" applyAlignment="1">
      <alignment vertical="center"/>
    </xf>
    <xf numFmtId="0" fontId="0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177" fontId="2" fillId="0" borderId="0" xfId="0" applyNumberFormat="1" applyFont="1" applyAlignment="1">
      <alignment vertical="center"/>
    </xf>
    <xf numFmtId="0" fontId="2" fillId="0" borderId="0" xfId="0" applyNumberFormat="1" applyFont="1" applyAlignment="1">
      <alignment vertical="center"/>
    </xf>
    <xf numFmtId="0" fontId="0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3" fillId="3" borderId="4" xfId="0" applyFont="1" applyFill="1" applyBorder="1" applyAlignment="1">
      <alignment horizontal="center" vertical="center"/>
    </xf>
    <xf numFmtId="0" fontId="2" fillId="0" borderId="4" xfId="0" applyFont="1" applyBorder="1" applyAlignment="1">
      <alignment vertical="center"/>
    </xf>
    <xf numFmtId="0" fontId="2" fillId="0" borderId="4" xfId="0" applyFont="1" applyBorder="1" applyAlignment="1">
      <alignment horizontal="center" vertical="center"/>
    </xf>
    <xf numFmtId="38" fontId="2" fillId="0" borderId="4" xfId="0" applyNumberFormat="1" applyFont="1" applyBorder="1" applyAlignment="1">
      <alignment vertical="center"/>
    </xf>
    <xf numFmtId="0" fontId="10" fillId="9" borderId="17" xfId="0" applyFont="1" applyFill="1" applyBorder="1" applyAlignment="1">
      <alignment horizontal="center" vertical="center"/>
    </xf>
    <xf numFmtId="0" fontId="10" fillId="9" borderId="18" xfId="0" applyFont="1" applyFill="1" applyBorder="1" applyAlignment="1">
      <alignment horizontal="center" vertical="center"/>
    </xf>
    <xf numFmtId="0" fontId="0" fillId="0" borderId="0" xfId="0"/>
    <xf numFmtId="0" fontId="10" fillId="9" borderId="19" xfId="0" applyFont="1" applyFill="1" applyBorder="1" applyAlignment="1">
      <alignment horizontal="center" vertical="center"/>
    </xf>
    <xf numFmtId="0" fontId="10" fillId="9" borderId="20" xfId="0" applyFont="1" applyFill="1" applyBorder="1" applyAlignment="1">
      <alignment horizontal="center" vertical="center"/>
    </xf>
    <xf numFmtId="0" fontId="9" fillId="0" borderId="17" xfId="0" applyFont="1" applyBorder="1"/>
    <xf numFmtId="38" fontId="9" fillId="0" borderId="17" xfId="0" applyNumberFormat="1" applyFont="1" applyBorder="1"/>
    <xf numFmtId="38" fontId="9" fillId="0" borderId="18" xfId="0" applyNumberFormat="1" applyFont="1" applyBorder="1"/>
    <xf numFmtId="0" fontId="9" fillId="0" borderId="19" xfId="0" applyFont="1" applyBorder="1"/>
    <xf numFmtId="14" fontId="0" fillId="0" borderId="19" xfId="0" applyNumberFormat="1" applyBorder="1" applyAlignment="1">
      <alignment horizontal="center" vertical="center"/>
    </xf>
    <xf numFmtId="0" fontId="0" fillId="0" borderId="17" xfId="0" applyBorder="1"/>
    <xf numFmtId="0" fontId="9" fillId="0" borderId="21" xfId="0" applyFont="1" applyBorder="1"/>
    <xf numFmtId="38" fontId="9" fillId="0" borderId="21" xfId="0" applyNumberFormat="1" applyFont="1" applyBorder="1"/>
    <xf numFmtId="38" fontId="9" fillId="0" borderId="20" xfId="0" applyNumberFormat="1" applyFont="1" applyBorder="1"/>
    <xf numFmtId="0" fontId="10" fillId="9" borderId="26" xfId="0" applyFont="1" applyFill="1" applyBorder="1" applyAlignment="1">
      <alignment horizontal="center" vertical="center"/>
    </xf>
    <xf numFmtId="14" fontId="9" fillId="0" borderId="26" xfId="0" applyNumberFormat="1" applyFont="1" applyBorder="1"/>
    <xf numFmtId="14" fontId="9" fillId="0" borderId="25" xfId="0" applyNumberFormat="1" applyFont="1" applyBorder="1"/>
    <xf numFmtId="0" fontId="0" fillId="0" borderId="15" xfId="0" applyFont="1" applyBorder="1" applyAlignment="1">
      <alignment horizontal="left" vertical="center" indent="1"/>
    </xf>
    <xf numFmtId="9" fontId="2" fillId="0" borderId="14" xfId="3" applyFont="1" applyBorder="1" applyAlignment="1">
      <alignment horizontal="right" vertical="center"/>
    </xf>
    <xf numFmtId="0" fontId="10" fillId="9" borderId="4" xfId="0" applyFont="1" applyFill="1" applyBorder="1" applyAlignment="1">
      <alignment horizontal="center" vertical="center"/>
    </xf>
    <xf numFmtId="0" fontId="0" fillId="0" borderId="0" xfId="0"/>
    <xf numFmtId="9" fontId="1" fillId="0" borderId="4" xfId="3" applyFont="1" applyBorder="1">
      <alignment vertical="center"/>
    </xf>
    <xf numFmtId="0" fontId="0" fillId="0" borderId="0" xfId="0"/>
    <xf numFmtId="0" fontId="0" fillId="2" borderId="1" xfId="0" applyFont="1" applyFill="1" applyBorder="1" applyAlignment="1">
      <alignment horizontal="center" vertical="center"/>
    </xf>
    <xf numFmtId="14" fontId="12" fillId="0" borderId="27" xfId="0" applyNumberFormat="1" applyFont="1" applyBorder="1"/>
    <xf numFmtId="0" fontId="0" fillId="8" borderId="4" xfId="0" applyFont="1" applyFill="1" applyBorder="1" applyAlignment="1">
      <alignment horizontal="center" vertical="center"/>
    </xf>
    <xf numFmtId="0" fontId="0" fillId="0" borderId="0" xfId="0" applyFill="1" applyAlignment="1">
      <alignment vertical="center"/>
    </xf>
    <xf numFmtId="56" fontId="0" fillId="0" borderId="0" xfId="0" applyNumberFormat="1" applyFill="1" applyAlignment="1">
      <alignment vertical="center"/>
    </xf>
    <xf numFmtId="0" fontId="0" fillId="0" borderId="0" xfId="0" applyFill="1" applyAlignment="1">
      <alignment vertical="center"/>
    </xf>
    <xf numFmtId="0" fontId="0" fillId="0" borderId="0" xfId="0" applyFont="1" applyFill="1" applyAlignment="1">
      <alignment vertical="center"/>
    </xf>
    <xf numFmtId="0" fontId="2" fillId="0" borderId="0" xfId="0" applyFont="1" applyFill="1" applyAlignment="1">
      <alignment vertical="center"/>
    </xf>
    <xf numFmtId="38" fontId="9" fillId="0" borderId="20" xfId="1" applyFont="1" applyBorder="1"/>
    <xf numFmtId="38" fontId="0" fillId="0" borderId="0" xfId="1" applyFont="1" applyAlignment="1">
      <alignment vertical="center"/>
    </xf>
    <xf numFmtId="38" fontId="2" fillId="0" borderId="0" xfId="1" applyFont="1" applyAlignment="1">
      <alignment vertical="center"/>
    </xf>
    <xf numFmtId="38" fontId="2" fillId="0" borderId="4" xfId="1" applyFont="1" applyFill="1" applyBorder="1" applyAlignment="1">
      <alignment vertical="center"/>
    </xf>
    <xf numFmtId="38" fontId="0" fillId="0" borderId="4" xfId="1" applyFont="1" applyBorder="1" applyAlignment="1">
      <alignment vertical="center"/>
    </xf>
    <xf numFmtId="0" fontId="2" fillId="2" borderId="13" xfId="0" applyNumberFormat="1" applyFont="1" applyFill="1" applyBorder="1" applyAlignment="1">
      <alignment horizontal="center" vertical="center"/>
    </xf>
    <xf numFmtId="0" fontId="2" fillId="2" borderId="2" xfId="0" applyNumberFormat="1" applyFont="1" applyFill="1" applyBorder="1" applyAlignment="1">
      <alignment horizontal="center" vertical="center"/>
    </xf>
    <xf numFmtId="0" fontId="2" fillId="2" borderId="3" xfId="0" applyNumberFormat="1" applyFont="1" applyFill="1" applyBorder="1" applyAlignment="1">
      <alignment horizontal="center" vertical="center"/>
    </xf>
    <xf numFmtId="0" fontId="2" fillId="2" borderId="5" xfId="0" applyNumberFormat="1" applyFont="1" applyFill="1" applyBorder="1" applyAlignment="1">
      <alignment horizontal="center" vertical="center"/>
    </xf>
    <xf numFmtId="0" fontId="2" fillId="2" borderId="6" xfId="0" applyNumberFormat="1" applyFont="1" applyFill="1" applyBorder="1" applyAlignment="1">
      <alignment horizontal="center" vertical="center"/>
    </xf>
    <xf numFmtId="0" fontId="2" fillId="2" borderId="7" xfId="0" applyNumberFormat="1" applyFont="1" applyFill="1" applyBorder="1" applyAlignment="1">
      <alignment horizontal="center" vertical="center"/>
    </xf>
    <xf numFmtId="0" fontId="2" fillId="2" borderId="8" xfId="0" applyNumberFormat="1" applyFont="1" applyFill="1" applyBorder="1" applyAlignment="1">
      <alignment horizontal="center" vertical="center"/>
    </xf>
    <xf numFmtId="0" fontId="2" fillId="0" borderId="15" xfId="0" applyFont="1" applyBorder="1" applyAlignment="1">
      <alignment horizontal="left" vertical="center" indent="1"/>
    </xf>
    <xf numFmtId="0" fontId="2" fillId="0" borderId="14" xfId="0" applyFont="1" applyBorder="1" applyAlignment="1">
      <alignment horizontal="left" vertical="center" indent="1"/>
    </xf>
    <xf numFmtId="38" fontId="9" fillId="0" borderId="18" xfId="1" applyFont="1" applyBorder="1" applyAlignment="1">
      <alignment horizontal="right" vertical="center"/>
    </xf>
    <xf numFmtId="38" fontId="9" fillId="0" borderId="24" xfId="1" applyFont="1" applyBorder="1" applyAlignment="1">
      <alignment horizontal="right" vertical="center"/>
    </xf>
    <xf numFmtId="0" fontId="10" fillId="9" borderId="22" xfId="0" applyFont="1" applyFill="1" applyBorder="1" applyAlignment="1">
      <alignment horizontal="center" vertical="center"/>
    </xf>
    <xf numFmtId="0" fontId="10" fillId="9" borderId="23" xfId="0" applyFont="1" applyFill="1" applyBorder="1" applyAlignment="1">
      <alignment horizontal="center" vertical="center"/>
    </xf>
    <xf numFmtId="0" fontId="3" fillId="7" borderId="4" xfId="0" applyFont="1" applyFill="1" applyBorder="1" applyAlignment="1">
      <alignment horizontal="center" vertical="center"/>
    </xf>
    <xf numFmtId="38" fontId="0" fillId="0" borderId="15" xfId="1" applyFont="1" applyBorder="1" applyAlignment="1">
      <alignment vertical="center"/>
    </xf>
    <xf numFmtId="38" fontId="0" fillId="0" borderId="14" xfId="1" applyFont="1" applyBorder="1" applyAlignment="1">
      <alignment vertical="center"/>
    </xf>
    <xf numFmtId="0" fontId="0" fillId="0" borderId="16" xfId="0" applyFont="1" applyBorder="1" applyAlignment="1">
      <alignment horizontal="right" vertical="center"/>
    </xf>
    <xf numFmtId="0" fontId="0" fillId="0" borderId="16" xfId="0" applyBorder="1" applyAlignment="1">
      <alignment horizontal="right" vertical="center"/>
    </xf>
    <xf numFmtId="6" fontId="0" fillId="0" borderId="16" xfId="2" applyFont="1" applyBorder="1" applyAlignment="1">
      <alignment horizontal="right" vertical="center"/>
    </xf>
    <xf numFmtId="0" fontId="3" fillId="5" borderId="5" xfId="0" applyFont="1" applyFill="1" applyBorder="1" applyAlignment="1">
      <alignment horizontal="center" vertical="center"/>
    </xf>
    <xf numFmtId="0" fontId="3" fillId="5" borderId="3" xfId="0" applyFont="1" applyFill="1" applyBorder="1" applyAlignment="1">
      <alignment horizontal="center" vertical="center"/>
    </xf>
    <xf numFmtId="0" fontId="3" fillId="5" borderId="5" xfId="0" applyNumberFormat="1" applyFont="1" applyFill="1" applyBorder="1" applyAlignment="1">
      <alignment horizontal="center" vertical="center"/>
    </xf>
    <xf numFmtId="0" fontId="3" fillId="5" borderId="5" xfId="0" applyFont="1" applyFill="1" applyBorder="1" applyAlignment="1">
      <alignment vertical="center"/>
    </xf>
    <xf numFmtId="0" fontId="3" fillId="5" borderId="9" xfId="0" applyNumberFormat="1" applyFont="1" applyFill="1" applyBorder="1" applyAlignment="1">
      <alignment horizontal="center" vertical="center"/>
    </xf>
    <xf numFmtId="0" fontId="3" fillId="5" borderId="10" xfId="0" applyNumberFormat="1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3" borderId="6" xfId="0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4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/>
    </xf>
  </cellXfs>
  <cellStyles count="4">
    <cellStyle name="パーセント" xfId="3" builtinId="5"/>
    <cellStyle name="桁区切り" xfId="1" builtinId="6"/>
    <cellStyle name="通貨" xfId="2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2"/>
  <sheetViews>
    <sheetView tabSelected="1" workbookViewId="0"/>
  </sheetViews>
  <sheetFormatPr defaultRowHeight="13.5"/>
  <cols>
    <col min="1" max="1" width="1.875" style="15" customWidth="1"/>
    <col min="2" max="2" width="6" style="15" customWidth="1"/>
    <col min="3" max="3" width="7.125" style="15" bestFit="1" customWidth="1"/>
    <col min="4" max="16384" width="9" style="17"/>
  </cols>
  <sheetData>
    <row r="1" spans="2:6">
      <c r="B1" s="16" t="s">
        <v>0</v>
      </c>
    </row>
    <row r="2" spans="2:6">
      <c r="F2" s="17" t="s">
        <v>1</v>
      </c>
    </row>
    <row r="3" spans="2:6" ht="14.25" thickBot="1">
      <c r="B3" s="4" t="s">
        <v>2</v>
      </c>
      <c r="C3" s="4" t="s">
        <v>3</v>
      </c>
      <c r="D3" s="112" t="s">
        <v>163</v>
      </c>
      <c r="E3" s="112" t="s">
        <v>164</v>
      </c>
      <c r="F3" s="112" t="s">
        <v>165</v>
      </c>
    </row>
    <row r="4" spans="2:6" ht="14.25" thickTop="1">
      <c r="B4" s="125" t="s">
        <v>4</v>
      </c>
      <c r="C4" s="18" t="s">
        <v>5</v>
      </c>
      <c r="D4" s="5">
        <v>88735000</v>
      </c>
      <c r="E4" s="5">
        <v>91871000</v>
      </c>
      <c r="F4" s="5">
        <v>95238000</v>
      </c>
    </row>
    <row r="5" spans="2:6">
      <c r="B5" s="126"/>
      <c r="C5" s="19" t="s">
        <v>6</v>
      </c>
      <c r="D5" s="6">
        <v>84502000</v>
      </c>
      <c r="E5" s="6">
        <v>74625000</v>
      </c>
      <c r="F5" s="6">
        <v>81250000</v>
      </c>
    </row>
    <row r="6" spans="2:6">
      <c r="B6" s="126"/>
      <c r="C6" s="19" t="s">
        <v>7</v>
      </c>
      <c r="D6" s="6">
        <v>78044000</v>
      </c>
      <c r="E6" s="6">
        <v>71238000</v>
      </c>
      <c r="F6" s="6">
        <v>76384000</v>
      </c>
    </row>
    <row r="7" spans="2:6">
      <c r="B7" s="127"/>
      <c r="C7" s="19" t="s">
        <v>8</v>
      </c>
      <c r="D7" s="6">
        <v>82855000</v>
      </c>
      <c r="E7" s="6">
        <v>80312000</v>
      </c>
      <c r="F7" s="6">
        <v>83159000</v>
      </c>
    </row>
    <row r="8" spans="2:6">
      <c r="B8" s="128" t="s">
        <v>9</v>
      </c>
      <c r="C8" s="19" t="s">
        <v>10</v>
      </c>
      <c r="D8" s="6">
        <v>93808000</v>
      </c>
      <c r="E8" s="6">
        <v>103878000</v>
      </c>
      <c r="F8" s="6">
        <v>99683000</v>
      </c>
    </row>
    <row r="9" spans="2:6">
      <c r="B9" s="126"/>
      <c r="C9" s="19" t="s">
        <v>88</v>
      </c>
      <c r="D9" s="6">
        <v>82602000</v>
      </c>
      <c r="E9" s="6">
        <v>92436000</v>
      </c>
      <c r="F9" s="6">
        <v>92816000</v>
      </c>
    </row>
    <row r="10" spans="2:6">
      <c r="B10" s="126"/>
      <c r="C10" s="18" t="s">
        <v>12</v>
      </c>
      <c r="D10" s="5">
        <v>9859000</v>
      </c>
      <c r="E10" s="5">
        <v>10789000</v>
      </c>
      <c r="F10" s="5">
        <v>11359000</v>
      </c>
    </row>
    <row r="11" spans="2:6" ht="14.25" thickBot="1">
      <c r="B11" s="129"/>
      <c r="C11" s="20" t="s">
        <v>13</v>
      </c>
      <c r="D11" s="7">
        <v>52905000</v>
      </c>
      <c r="E11" s="7">
        <v>62354000</v>
      </c>
      <c r="F11" s="7">
        <v>63220000</v>
      </c>
    </row>
    <row r="12" spans="2:6" ht="14.25" thickTop="1">
      <c r="B12" s="130" t="s">
        <v>14</v>
      </c>
      <c r="C12" s="131"/>
      <c r="D12" s="5">
        <f>SUM(D4:D11)</f>
        <v>573310000</v>
      </c>
      <c r="E12" s="5">
        <f t="shared" ref="E12:F12" si="0">SUM(E4:E11)</f>
        <v>587503000</v>
      </c>
      <c r="F12" s="5">
        <f t="shared" si="0"/>
        <v>603109000</v>
      </c>
    </row>
  </sheetData>
  <mergeCells count="3">
    <mergeCell ref="B4:B7"/>
    <mergeCell ref="B8:B11"/>
    <mergeCell ref="B12:C12"/>
  </mergeCells>
  <phoneticPr fontId="4"/>
  <pageMargins left="0.75" right="0.75" top="1" bottom="1" header="0.51200000000000001" footer="0.51200000000000001"/>
  <pageSetup paperSize="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"/>
  <sheetViews>
    <sheetView zoomScaleNormal="100" workbookViewId="0"/>
  </sheetViews>
  <sheetFormatPr defaultRowHeight="13.5"/>
  <cols>
    <col min="1" max="2" width="9.25" style="28" customWidth="1"/>
    <col min="3" max="16384" width="9" style="28"/>
  </cols>
  <sheetData>
    <row r="1" spans="1:5">
      <c r="A1" s="27" t="s">
        <v>124</v>
      </c>
      <c r="B1" s="27"/>
    </row>
    <row r="2" spans="1:5">
      <c r="A2" s="29" t="s">
        <v>123</v>
      </c>
      <c r="B2" s="30"/>
    </row>
    <row r="3" spans="1:5">
      <c r="A3" s="150" t="s">
        <v>61</v>
      </c>
      <c r="B3" s="150" t="s">
        <v>122</v>
      </c>
      <c r="C3" s="150"/>
      <c r="D3" s="150" t="s">
        <v>121</v>
      </c>
      <c r="E3" s="150"/>
    </row>
    <row r="4" spans="1:5">
      <c r="A4" s="150"/>
      <c r="B4" s="14" t="s">
        <v>120</v>
      </c>
      <c r="C4" s="14" t="s">
        <v>119</v>
      </c>
      <c r="D4" s="14" t="s">
        <v>120</v>
      </c>
      <c r="E4" s="14" t="s">
        <v>119</v>
      </c>
    </row>
    <row r="5" spans="1:5">
      <c r="A5" s="31">
        <v>42736</v>
      </c>
      <c r="B5" s="32">
        <v>-1.5</v>
      </c>
      <c r="C5" s="33">
        <v>-5.5</v>
      </c>
      <c r="D5" s="33">
        <f>TRUNC(B5+0.4*SIGN(B5))</f>
        <v>-1</v>
      </c>
      <c r="E5" s="33">
        <f>TRUNC(C5+0.4*SIGN(C5))</f>
        <v>-5</v>
      </c>
    </row>
    <row r="6" spans="1:5">
      <c r="A6" s="31">
        <v>42737</v>
      </c>
      <c r="B6" s="32">
        <v>-2.6</v>
      </c>
      <c r="C6" s="33">
        <v>-6.6</v>
      </c>
      <c r="D6" s="33">
        <f t="shared" ref="D6:E11" si="0">TRUNC(B6+0.4*SIGN(B6))</f>
        <v>-3</v>
      </c>
      <c r="E6" s="33">
        <f t="shared" si="0"/>
        <v>-7</v>
      </c>
    </row>
    <row r="7" spans="1:5">
      <c r="A7" s="31">
        <v>42738</v>
      </c>
      <c r="B7" s="32">
        <v>-1.3</v>
      </c>
      <c r="C7" s="33">
        <v>-4.3</v>
      </c>
      <c r="D7" s="33">
        <f t="shared" si="0"/>
        <v>-1</v>
      </c>
      <c r="E7" s="33">
        <f t="shared" si="0"/>
        <v>-4</v>
      </c>
    </row>
    <row r="8" spans="1:5">
      <c r="A8" s="31">
        <v>42739</v>
      </c>
      <c r="B8" s="32">
        <v>-0.6</v>
      </c>
      <c r="C8" s="33">
        <v>2.5</v>
      </c>
      <c r="D8" s="33">
        <f t="shared" si="0"/>
        <v>-1</v>
      </c>
      <c r="E8" s="33">
        <f t="shared" si="0"/>
        <v>2</v>
      </c>
    </row>
    <row r="9" spans="1:5">
      <c r="A9" s="31">
        <v>42740</v>
      </c>
      <c r="B9" s="32">
        <v>-0.5</v>
      </c>
      <c r="C9" s="33">
        <v>3.6</v>
      </c>
      <c r="D9" s="33">
        <f t="shared" si="0"/>
        <v>0</v>
      </c>
      <c r="E9" s="33">
        <f t="shared" si="0"/>
        <v>4</v>
      </c>
    </row>
    <row r="10" spans="1:5">
      <c r="A10" s="31">
        <v>42741</v>
      </c>
      <c r="B10" s="32">
        <v>0.5</v>
      </c>
      <c r="C10" s="33">
        <v>1.5</v>
      </c>
      <c r="D10" s="33">
        <f t="shared" si="0"/>
        <v>0</v>
      </c>
      <c r="E10" s="33">
        <f t="shared" si="0"/>
        <v>1</v>
      </c>
    </row>
    <row r="11" spans="1:5">
      <c r="A11" s="31">
        <v>42742</v>
      </c>
      <c r="B11" s="32">
        <v>0.6</v>
      </c>
      <c r="C11" s="33">
        <v>4.5</v>
      </c>
      <c r="D11" s="33">
        <f t="shared" si="0"/>
        <v>1</v>
      </c>
      <c r="E11" s="33">
        <f t="shared" si="0"/>
        <v>4</v>
      </c>
    </row>
  </sheetData>
  <mergeCells count="3">
    <mergeCell ref="D3:E3"/>
    <mergeCell ref="B3:C3"/>
    <mergeCell ref="A3:A4"/>
  </mergeCells>
  <phoneticPr fontId="5"/>
  <pageMargins left="0.75" right="0.75" top="1" bottom="1" header="0.51200000000000001" footer="0.51200000000000001"/>
  <pageSetup paperSize="9" orientation="portrait" horizontalDpi="4294967294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14"/>
  <sheetViews>
    <sheetView zoomScaleNormal="100" workbookViewId="0"/>
  </sheetViews>
  <sheetFormatPr defaultRowHeight="13.5"/>
  <cols>
    <col min="1" max="1" width="1.875" style="22" customWidth="1"/>
    <col min="2" max="2" width="6" style="22" customWidth="1"/>
    <col min="3" max="3" width="7.125" style="22" bestFit="1" customWidth="1"/>
    <col min="4" max="6" width="9.125" style="22" bestFit="1" customWidth="1"/>
    <col min="7" max="7" width="9.25" style="22" bestFit="1" customWidth="1"/>
    <col min="8" max="16384" width="9" style="22"/>
  </cols>
  <sheetData>
    <row r="1" spans="2:7">
      <c r="B1" s="21" t="s">
        <v>0</v>
      </c>
    </row>
    <row r="2" spans="2:7">
      <c r="G2" s="22" t="s">
        <v>1</v>
      </c>
    </row>
    <row r="3" spans="2:7" ht="14.25" thickBot="1">
      <c r="B3" s="8" t="s">
        <v>2</v>
      </c>
      <c r="C3" s="8" t="s">
        <v>3</v>
      </c>
      <c r="D3" s="9" t="s">
        <v>173</v>
      </c>
      <c r="E3" s="9" t="s">
        <v>174</v>
      </c>
      <c r="F3" s="9" t="s">
        <v>175</v>
      </c>
      <c r="G3" s="8" t="s">
        <v>14</v>
      </c>
    </row>
    <row r="4" spans="2:7" ht="14.25" thickTop="1">
      <c r="B4" s="151" t="s">
        <v>4</v>
      </c>
      <c r="C4" s="23" t="s">
        <v>5</v>
      </c>
      <c r="D4" s="1">
        <v>88735000</v>
      </c>
      <c r="E4" s="1">
        <v>91871000</v>
      </c>
      <c r="F4" s="1">
        <v>95238000</v>
      </c>
      <c r="G4" s="1">
        <f t="shared" ref="G4:G11" si="0">SUM(D4:F4)</f>
        <v>275844000</v>
      </c>
    </row>
    <row r="5" spans="2:7">
      <c r="B5" s="151"/>
      <c r="C5" s="24" t="s">
        <v>6</v>
      </c>
      <c r="D5" s="2">
        <v>84502000</v>
      </c>
      <c r="E5" s="2">
        <v>74625000</v>
      </c>
      <c r="F5" s="2">
        <v>81250000</v>
      </c>
      <c r="G5" s="2">
        <f t="shared" si="0"/>
        <v>240377000</v>
      </c>
    </row>
    <row r="6" spans="2:7">
      <c r="B6" s="151"/>
      <c r="C6" s="24" t="s">
        <v>7</v>
      </c>
      <c r="D6" s="2">
        <v>78044000</v>
      </c>
      <c r="E6" s="2">
        <v>71238000</v>
      </c>
      <c r="F6" s="2">
        <v>76384000</v>
      </c>
      <c r="G6" s="2">
        <f t="shared" si="0"/>
        <v>225666000</v>
      </c>
    </row>
    <row r="7" spans="2:7">
      <c r="B7" s="152"/>
      <c r="C7" s="25" t="s">
        <v>8</v>
      </c>
      <c r="D7" s="2">
        <v>82855000</v>
      </c>
      <c r="E7" s="2">
        <v>80312000</v>
      </c>
      <c r="F7" s="2">
        <v>83159000</v>
      </c>
      <c r="G7" s="2">
        <f t="shared" si="0"/>
        <v>246326000</v>
      </c>
    </row>
    <row r="8" spans="2:7">
      <c r="B8" s="153" t="s">
        <v>9</v>
      </c>
      <c r="C8" s="24" t="s">
        <v>10</v>
      </c>
      <c r="D8" s="2">
        <v>93808000</v>
      </c>
      <c r="E8" s="2">
        <v>103878000</v>
      </c>
      <c r="F8" s="2">
        <v>99683000</v>
      </c>
      <c r="G8" s="2">
        <f t="shared" si="0"/>
        <v>297369000</v>
      </c>
    </row>
    <row r="9" spans="2:7">
      <c r="B9" s="151"/>
      <c r="C9" s="24" t="s">
        <v>11</v>
      </c>
      <c r="D9" s="2">
        <v>82602000</v>
      </c>
      <c r="E9" s="2">
        <v>92436000</v>
      </c>
      <c r="F9" s="2">
        <v>92816000</v>
      </c>
      <c r="G9" s="2">
        <f t="shared" si="0"/>
        <v>267854000</v>
      </c>
    </row>
    <row r="10" spans="2:7">
      <c r="B10" s="151"/>
      <c r="C10" s="23" t="s">
        <v>12</v>
      </c>
      <c r="D10" s="1">
        <v>9859000</v>
      </c>
      <c r="E10" s="1">
        <v>10789000</v>
      </c>
      <c r="F10" s="1">
        <v>11359000</v>
      </c>
      <c r="G10" s="1">
        <f t="shared" si="0"/>
        <v>32007000</v>
      </c>
    </row>
    <row r="11" spans="2:7" ht="14.25" thickBot="1">
      <c r="B11" s="154"/>
      <c r="C11" s="26" t="s">
        <v>13</v>
      </c>
      <c r="D11" s="3">
        <v>52905000</v>
      </c>
      <c r="E11" s="3">
        <v>62354000</v>
      </c>
      <c r="F11" s="3">
        <v>63220000</v>
      </c>
      <c r="G11" s="3">
        <f t="shared" si="0"/>
        <v>178479000</v>
      </c>
    </row>
    <row r="12" spans="2:7" ht="14.25" thickTop="1">
      <c r="B12" s="155" t="s">
        <v>14</v>
      </c>
      <c r="C12" s="156"/>
      <c r="D12" s="1">
        <f>SUM(D4:D11)</f>
        <v>573310000</v>
      </c>
      <c r="E12" s="1">
        <f>SUM(E4:E11)</f>
        <v>587503000</v>
      </c>
      <c r="F12" s="1">
        <f>SUM(F4:F11)</f>
        <v>603109000</v>
      </c>
      <c r="G12" s="1">
        <f>SUM(G4:G11)</f>
        <v>1763922000</v>
      </c>
    </row>
    <row r="14" spans="2:7">
      <c r="B14" s="157" t="s">
        <v>176</v>
      </c>
      <c r="C14" s="158"/>
      <c r="D14" s="158"/>
      <c r="E14" s="2">
        <f ca="1">SUM(OFFSET(D4,0,2,4,1))</f>
        <v>336031000</v>
      </c>
    </row>
  </sheetData>
  <mergeCells count="4">
    <mergeCell ref="B4:B7"/>
    <mergeCell ref="B8:B11"/>
    <mergeCell ref="B12:C12"/>
    <mergeCell ref="B14:D14"/>
  </mergeCells>
  <phoneticPr fontId="5"/>
  <pageMargins left="0.75" right="0.75" top="1" bottom="1" header="0.51200000000000001" footer="0.51200000000000001"/>
  <pageSetup paperSize="9" orientation="portrait" verticalDpi="36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16"/>
  <sheetViews>
    <sheetView workbookViewId="0"/>
  </sheetViews>
  <sheetFormatPr defaultRowHeight="13.5"/>
  <cols>
    <col min="1" max="1" width="1.875" style="79" customWidth="1"/>
    <col min="2" max="2" width="25" style="79" customWidth="1"/>
    <col min="3" max="3" width="10" style="79" bestFit="1" customWidth="1"/>
    <col min="4" max="4" width="8.375" style="79" customWidth="1"/>
    <col min="5" max="5" width="5.75" style="79" bestFit="1" customWidth="1"/>
    <col min="6" max="6" width="10.625" style="79" customWidth="1"/>
    <col min="7" max="7" width="20.625" style="79" customWidth="1"/>
    <col min="8" max="16384" width="9" style="79"/>
  </cols>
  <sheetData>
    <row r="1" spans="2:7">
      <c r="B1" s="78" t="s">
        <v>15</v>
      </c>
      <c r="C1" s="78"/>
      <c r="G1" s="80">
        <v>42786</v>
      </c>
    </row>
    <row r="2" spans="2:7">
      <c r="B2" s="78"/>
      <c r="C2" s="78"/>
      <c r="G2" s="81"/>
    </row>
    <row r="3" spans="2:7">
      <c r="F3" s="82" t="s">
        <v>16</v>
      </c>
    </row>
    <row r="4" spans="2:7">
      <c r="B4" s="83" t="s">
        <v>17</v>
      </c>
      <c r="C4" s="83"/>
      <c r="F4" s="79" t="s">
        <v>152</v>
      </c>
      <c r="G4" s="82" t="s">
        <v>18</v>
      </c>
    </row>
    <row r="5" spans="2:7">
      <c r="G5" s="84" t="s">
        <v>153</v>
      </c>
    </row>
    <row r="6" spans="2:7">
      <c r="B6" s="79" t="s">
        <v>19</v>
      </c>
      <c r="G6" s="84" t="s">
        <v>154</v>
      </c>
    </row>
    <row r="7" spans="2:7">
      <c r="B7" s="79" t="s">
        <v>20</v>
      </c>
    </row>
    <row r="9" spans="2:7">
      <c r="B9" s="85" t="s">
        <v>21</v>
      </c>
      <c r="C9" s="85" t="s">
        <v>24</v>
      </c>
      <c r="D9" s="85" t="s">
        <v>23</v>
      </c>
      <c r="E9" s="85" t="s">
        <v>22</v>
      </c>
      <c r="F9" s="85" t="s">
        <v>25</v>
      </c>
      <c r="G9" s="85" t="s">
        <v>26</v>
      </c>
    </row>
    <row r="10" spans="2:7">
      <c r="B10" s="86" t="s">
        <v>155</v>
      </c>
      <c r="C10" s="56">
        <v>400</v>
      </c>
      <c r="D10" s="87" t="s">
        <v>27</v>
      </c>
      <c r="E10" s="86">
        <v>30</v>
      </c>
      <c r="F10" s="56">
        <f>IF(C10="","",C10*E10)</f>
        <v>12000</v>
      </c>
      <c r="G10" s="86"/>
    </row>
    <row r="11" spans="2:7">
      <c r="B11" s="86" t="s">
        <v>28</v>
      </c>
      <c r="C11" s="56">
        <v>3000</v>
      </c>
      <c r="D11" s="87" t="s">
        <v>27</v>
      </c>
      <c r="E11" s="86">
        <v>2</v>
      </c>
      <c r="F11" s="56">
        <f t="shared" ref="F11:F13" si="0">IF(C11="","",C11*E11)</f>
        <v>6000</v>
      </c>
      <c r="G11" s="86"/>
    </row>
    <row r="12" spans="2:7">
      <c r="B12" s="86" t="s">
        <v>156</v>
      </c>
      <c r="C12" s="56">
        <v>1300</v>
      </c>
      <c r="D12" s="87" t="s">
        <v>27</v>
      </c>
      <c r="E12" s="86">
        <v>20</v>
      </c>
      <c r="F12" s="56">
        <f t="shared" si="0"/>
        <v>26000</v>
      </c>
      <c r="G12" s="86"/>
    </row>
    <row r="13" spans="2:7">
      <c r="B13" s="86" t="s">
        <v>29</v>
      </c>
      <c r="C13" s="56">
        <v>2500</v>
      </c>
      <c r="D13" s="87" t="s">
        <v>30</v>
      </c>
      <c r="E13" s="86">
        <v>10</v>
      </c>
      <c r="F13" s="56">
        <f t="shared" si="0"/>
        <v>25000</v>
      </c>
      <c r="G13" s="86"/>
    </row>
    <row r="14" spans="2:7">
      <c r="D14" s="132" t="s">
        <v>31</v>
      </c>
      <c r="E14" s="133"/>
      <c r="F14" s="88">
        <f>SUM(F10:F13)</f>
        <v>69000</v>
      </c>
    </row>
    <row r="15" spans="2:7">
      <c r="D15" s="106" t="s">
        <v>32</v>
      </c>
      <c r="E15" s="107">
        <v>0.08</v>
      </c>
      <c r="F15" s="56">
        <f>SUMIF(D10:D13,"別",F10:F13)*E15</f>
        <v>3520</v>
      </c>
    </row>
    <row r="16" spans="2:7">
      <c r="D16" s="132" t="s">
        <v>33</v>
      </c>
      <c r="E16" s="133"/>
      <c r="F16" s="56">
        <f>F14+F15</f>
        <v>72520</v>
      </c>
    </row>
  </sheetData>
  <mergeCells count="2">
    <mergeCell ref="D14:E14"/>
    <mergeCell ref="D16:E16"/>
  </mergeCells>
  <phoneticPr fontId="5"/>
  <pageMargins left="0.75" right="0.75" top="1" bottom="1" header="0.51200000000000001" footer="0.51200000000000001"/>
  <pageSetup paperSize="9" orientation="portrait" verticalDpi="36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6"/>
  <sheetViews>
    <sheetView workbookViewId="0"/>
  </sheetViews>
  <sheetFormatPr defaultRowHeight="13.5"/>
  <cols>
    <col min="1" max="1" width="2.375" style="111" customWidth="1"/>
    <col min="2" max="2" width="11.875" style="109" bestFit="1" customWidth="1"/>
    <col min="3" max="3" width="7.75" style="109" bestFit="1" customWidth="1"/>
    <col min="4" max="4" width="12.375" style="109" bestFit="1" customWidth="1"/>
    <col min="5" max="5" width="9.875" style="109" customWidth="1"/>
    <col min="6" max="6" width="7.75" style="109" bestFit="1" customWidth="1"/>
    <col min="7" max="7" width="9.875" style="109" customWidth="1"/>
    <col min="8" max="8" width="2.875" style="109" customWidth="1"/>
    <col min="9" max="9" width="12" style="109" customWidth="1"/>
    <col min="10" max="10" width="10.625" style="109" customWidth="1"/>
    <col min="11" max="16384" width="9" style="109"/>
  </cols>
  <sheetData>
    <row r="1" spans="2:10">
      <c r="B1" s="103" t="s">
        <v>158</v>
      </c>
      <c r="C1" s="89" t="s">
        <v>200</v>
      </c>
      <c r="D1" s="89" t="s">
        <v>159</v>
      </c>
      <c r="E1" s="89" t="s">
        <v>160</v>
      </c>
      <c r="F1" s="89" t="s">
        <v>161</v>
      </c>
      <c r="G1" s="90" t="s">
        <v>162</v>
      </c>
      <c r="H1" s="91"/>
      <c r="I1" s="108" t="s">
        <v>157</v>
      </c>
    </row>
    <row r="2" spans="2:10">
      <c r="B2" s="113">
        <v>42739</v>
      </c>
      <c r="C2" s="94">
        <v>1018</v>
      </c>
      <c r="D2" s="94" t="s">
        <v>130</v>
      </c>
      <c r="E2" s="95">
        <v>40000</v>
      </c>
      <c r="F2" s="95">
        <f>ROUNDDOWN(E2*$I$2,0)</f>
        <v>3200</v>
      </c>
      <c r="G2" s="96">
        <f>E2+F2</f>
        <v>43200</v>
      </c>
      <c r="H2" s="91"/>
      <c r="I2" s="110">
        <v>0.08</v>
      </c>
    </row>
    <row r="3" spans="2:10">
      <c r="B3" s="113">
        <v>42739</v>
      </c>
      <c r="C3" s="94">
        <v>1007</v>
      </c>
      <c r="D3" s="94" t="s">
        <v>131</v>
      </c>
      <c r="E3" s="95">
        <v>89000</v>
      </c>
      <c r="F3" s="95">
        <f t="shared" ref="F3:F46" si="0">ROUNDDOWN(E3*$I$2,0)</f>
        <v>7120</v>
      </c>
      <c r="G3" s="96">
        <f t="shared" ref="G3:G46" si="1">E3+F3</f>
        <v>96120</v>
      </c>
      <c r="H3" s="91"/>
    </row>
    <row r="4" spans="2:10">
      <c r="B4" s="113">
        <v>42740</v>
      </c>
      <c r="C4" s="94">
        <v>1019</v>
      </c>
      <c r="D4" s="94" t="s">
        <v>132</v>
      </c>
      <c r="E4" s="95">
        <v>23000</v>
      </c>
      <c r="F4" s="95">
        <f t="shared" si="0"/>
        <v>1840</v>
      </c>
      <c r="G4" s="96">
        <f t="shared" si="1"/>
        <v>24840</v>
      </c>
      <c r="H4" s="91"/>
      <c r="I4" s="92" t="s">
        <v>201</v>
      </c>
      <c r="J4" s="93" t="s">
        <v>129</v>
      </c>
    </row>
    <row r="5" spans="2:10">
      <c r="B5" s="113">
        <v>42740</v>
      </c>
      <c r="C5" s="94">
        <v>1018</v>
      </c>
      <c r="D5" s="94" t="s">
        <v>130</v>
      </c>
      <c r="E5" s="95">
        <v>27000</v>
      </c>
      <c r="F5" s="95">
        <f t="shared" si="0"/>
        <v>2160</v>
      </c>
      <c r="G5" s="96">
        <f t="shared" si="1"/>
        <v>29160</v>
      </c>
      <c r="H5" s="91"/>
      <c r="I5" s="97">
        <v>1002</v>
      </c>
      <c r="J5" s="120">
        <f>SUMIF(C2:C46,I5,G2:G46)</f>
        <v>285120</v>
      </c>
    </row>
    <row r="6" spans="2:10">
      <c r="B6" s="113">
        <v>42741</v>
      </c>
      <c r="C6" s="94">
        <v>1021</v>
      </c>
      <c r="D6" s="94" t="s">
        <v>134</v>
      </c>
      <c r="E6" s="95">
        <v>45000</v>
      </c>
      <c r="F6" s="95">
        <f t="shared" si="0"/>
        <v>3600</v>
      </c>
      <c r="G6" s="96">
        <f t="shared" si="1"/>
        <v>48600</v>
      </c>
      <c r="H6" s="91"/>
      <c r="I6" s="91"/>
      <c r="J6" s="91"/>
    </row>
    <row r="7" spans="2:10">
      <c r="B7" s="113">
        <v>42741</v>
      </c>
      <c r="C7" s="94">
        <v>1022</v>
      </c>
      <c r="D7" s="94" t="s">
        <v>135</v>
      </c>
      <c r="E7" s="95">
        <v>15000</v>
      </c>
      <c r="F7" s="95">
        <f t="shared" si="0"/>
        <v>1200</v>
      </c>
      <c r="G7" s="96">
        <f t="shared" si="1"/>
        <v>16200</v>
      </c>
      <c r="H7" s="91"/>
      <c r="I7" s="136" t="s">
        <v>133</v>
      </c>
      <c r="J7" s="137"/>
    </row>
    <row r="8" spans="2:10">
      <c r="B8" s="113">
        <v>42741</v>
      </c>
      <c r="C8" s="94">
        <v>1023</v>
      </c>
      <c r="D8" s="94" t="s">
        <v>136</v>
      </c>
      <c r="E8" s="95">
        <v>72000</v>
      </c>
      <c r="F8" s="95">
        <f t="shared" si="0"/>
        <v>5760</v>
      </c>
      <c r="G8" s="96">
        <f t="shared" si="1"/>
        <v>77760</v>
      </c>
      <c r="H8" s="91"/>
      <c r="I8" s="98" t="s">
        <v>166</v>
      </c>
      <c r="J8" s="134">
        <f>SUMIFS(G2:G46,B2:B46,I8,B2:B46,I9)</f>
        <v>1151280</v>
      </c>
    </row>
    <row r="9" spans="2:10">
      <c r="B9" s="104">
        <v>42743</v>
      </c>
      <c r="C9" s="94">
        <v>1010</v>
      </c>
      <c r="D9" s="94" t="s">
        <v>137</v>
      </c>
      <c r="E9" s="95">
        <v>19000</v>
      </c>
      <c r="F9" s="95">
        <f t="shared" si="0"/>
        <v>1520</v>
      </c>
      <c r="G9" s="96">
        <f t="shared" si="1"/>
        <v>20520</v>
      </c>
      <c r="H9" s="91"/>
      <c r="I9" s="98" t="s">
        <v>167</v>
      </c>
      <c r="J9" s="135"/>
    </row>
    <row r="10" spans="2:10">
      <c r="B10" s="104">
        <v>42745</v>
      </c>
      <c r="C10" s="94">
        <v>1011</v>
      </c>
      <c r="D10" s="99" t="s">
        <v>138</v>
      </c>
      <c r="E10" s="95">
        <v>45000</v>
      </c>
      <c r="F10" s="95">
        <f t="shared" si="0"/>
        <v>3600</v>
      </c>
      <c r="G10" s="96">
        <f t="shared" si="1"/>
        <v>48600</v>
      </c>
      <c r="H10" s="91"/>
      <c r="I10" s="91"/>
      <c r="J10" s="91"/>
    </row>
    <row r="11" spans="2:10">
      <c r="B11" s="104">
        <v>42746</v>
      </c>
      <c r="C11" s="94">
        <v>1014</v>
      </c>
      <c r="D11" s="94" t="s">
        <v>139</v>
      </c>
      <c r="E11" s="95">
        <v>45000</v>
      </c>
      <c r="F11" s="95">
        <f t="shared" si="0"/>
        <v>3600</v>
      </c>
      <c r="G11" s="96">
        <f t="shared" si="1"/>
        <v>48600</v>
      </c>
      <c r="H11" s="91"/>
      <c r="I11" s="91"/>
      <c r="J11" s="91"/>
    </row>
    <row r="12" spans="2:10">
      <c r="B12" s="104">
        <v>42746</v>
      </c>
      <c r="C12" s="94">
        <v>1008</v>
      </c>
      <c r="D12" s="99" t="s">
        <v>140</v>
      </c>
      <c r="E12" s="95">
        <v>36000</v>
      </c>
      <c r="F12" s="95">
        <f t="shared" si="0"/>
        <v>2880</v>
      </c>
      <c r="G12" s="96">
        <f t="shared" si="1"/>
        <v>38880</v>
      </c>
      <c r="H12" s="91"/>
      <c r="I12" s="91"/>
      <c r="J12" s="91"/>
    </row>
    <row r="13" spans="2:10">
      <c r="B13" s="104">
        <v>42747</v>
      </c>
      <c r="C13" s="94">
        <v>1009</v>
      </c>
      <c r="D13" s="94" t="s">
        <v>141</v>
      </c>
      <c r="E13" s="95">
        <v>26000</v>
      </c>
      <c r="F13" s="95">
        <f t="shared" si="0"/>
        <v>2080</v>
      </c>
      <c r="G13" s="96">
        <f t="shared" si="1"/>
        <v>28080</v>
      </c>
      <c r="H13" s="91"/>
      <c r="I13" s="91"/>
      <c r="J13" s="91"/>
    </row>
    <row r="14" spans="2:10">
      <c r="B14" s="104">
        <v>42748</v>
      </c>
      <c r="C14" s="94">
        <v>1010</v>
      </c>
      <c r="D14" s="94" t="s">
        <v>137</v>
      </c>
      <c r="E14" s="95">
        <v>27000</v>
      </c>
      <c r="F14" s="95">
        <f t="shared" si="0"/>
        <v>2160</v>
      </c>
      <c r="G14" s="96">
        <f t="shared" si="1"/>
        <v>29160</v>
      </c>
      <c r="H14" s="91"/>
      <c r="I14" s="91"/>
      <c r="J14" s="91"/>
    </row>
    <row r="15" spans="2:10">
      <c r="B15" s="104">
        <v>42751</v>
      </c>
      <c r="C15" s="94">
        <v>1001</v>
      </c>
      <c r="D15" s="94" t="s">
        <v>142</v>
      </c>
      <c r="E15" s="95">
        <v>25000</v>
      </c>
      <c r="F15" s="95">
        <f t="shared" si="0"/>
        <v>2000</v>
      </c>
      <c r="G15" s="96">
        <f t="shared" si="1"/>
        <v>27000</v>
      </c>
      <c r="H15" s="91"/>
      <c r="I15" s="91"/>
      <c r="J15" s="91"/>
    </row>
    <row r="16" spans="2:10">
      <c r="B16" s="104">
        <v>42752</v>
      </c>
      <c r="C16" s="94">
        <v>1002</v>
      </c>
      <c r="D16" s="94" t="s">
        <v>143</v>
      </c>
      <c r="E16" s="95">
        <v>46000</v>
      </c>
      <c r="F16" s="95">
        <f t="shared" si="0"/>
        <v>3680</v>
      </c>
      <c r="G16" s="96">
        <f t="shared" si="1"/>
        <v>49680</v>
      </c>
      <c r="H16" s="91"/>
      <c r="I16" s="91"/>
      <c r="J16" s="91"/>
    </row>
    <row r="17" spans="2:7">
      <c r="B17" s="104">
        <v>42754</v>
      </c>
      <c r="C17" s="94">
        <v>1008</v>
      </c>
      <c r="D17" s="99" t="s">
        <v>140</v>
      </c>
      <c r="E17" s="95">
        <v>48000</v>
      </c>
      <c r="F17" s="95">
        <f t="shared" si="0"/>
        <v>3840</v>
      </c>
      <c r="G17" s="96">
        <f t="shared" si="1"/>
        <v>51840</v>
      </c>
    </row>
    <row r="18" spans="2:7">
      <c r="B18" s="104">
        <v>42754</v>
      </c>
      <c r="C18" s="94">
        <v>1012</v>
      </c>
      <c r="D18" s="94" t="s">
        <v>144</v>
      </c>
      <c r="E18" s="95">
        <v>78000</v>
      </c>
      <c r="F18" s="95">
        <f t="shared" si="0"/>
        <v>6240</v>
      </c>
      <c r="G18" s="96">
        <f t="shared" si="1"/>
        <v>84240</v>
      </c>
    </row>
    <row r="19" spans="2:7">
      <c r="B19" s="104">
        <v>42755</v>
      </c>
      <c r="C19" s="94">
        <v>1013</v>
      </c>
      <c r="D19" s="94" t="s">
        <v>145</v>
      </c>
      <c r="E19" s="95">
        <v>36000</v>
      </c>
      <c r="F19" s="95">
        <f t="shared" si="0"/>
        <v>2880</v>
      </c>
      <c r="G19" s="96">
        <f t="shared" si="1"/>
        <v>38880</v>
      </c>
    </row>
    <row r="20" spans="2:7">
      <c r="B20" s="104">
        <v>42755</v>
      </c>
      <c r="C20" s="94">
        <v>1014</v>
      </c>
      <c r="D20" s="94" t="s">
        <v>139</v>
      </c>
      <c r="E20" s="95">
        <v>45000</v>
      </c>
      <c r="F20" s="95">
        <f t="shared" si="0"/>
        <v>3600</v>
      </c>
      <c r="G20" s="96">
        <f t="shared" si="1"/>
        <v>48600</v>
      </c>
    </row>
    <row r="21" spans="2:7">
      <c r="B21" s="104">
        <v>42756</v>
      </c>
      <c r="C21" s="94">
        <v>1009</v>
      </c>
      <c r="D21" s="94" t="s">
        <v>141</v>
      </c>
      <c r="E21" s="95">
        <v>23000</v>
      </c>
      <c r="F21" s="95">
        <f t="shared" si="0"/>
        <v>1840</v>
      </c>
      <c r="G21" s="96">
        <f t="shared" si="1"/>
        <v>24840</v>
      </c>
    </row>
    <row r="22" spans="2:7">
      <c r="B22" s="104">
        <v>42757</v>
      </c>
      <c r="C22" s="94">
        <v>1016</v>
      </c>
      <c r="D22" s="94" t="s">
        <v>146</v>
      </c>
      <c r="E22" s="95">
        <v>41000</v>
      </c>
      <c r="F22" s="95">
        <f t="shared" si="0"/>
        <v>3280</v>
      </c>
      <c r="G22" s="96">
        <f t="shared" si="1"/>
        <v>44280</v>
      </c>
    </row>
    <row r="23" spans="2:7">
      <c r="B23" s="104">
        <v>42758</v>
      </c>
      <c r="C23" s="94">
        <v>1003</v>
      </c>
      <c r="D23" s="94" t="s">
        <v>147</v>
      </c>
      <c r="E23" s="95">
        <v>67000</v>
      </c>
      <c r="F23" s="95">
        <f t="shared" si="0"/>
        <v>5360</v>
      </c>
      <c r="G23" s="96">
        <f t="shared" si="1"/>
        <v>72360</v>
      </c>
    </row>
    <row r="24" spans="2:7">
      <c r="B24" s="104">
        <v>42759</v>
      </c>
      <c r="C24" s="94">
        <v>1004</v>
      </c>
      <c r="D24" s="94" t="s">
        <v>148</v>
      </c>
      <c r="E24" s="95">
        <v>78000</v>
      </c>
      <c r="F24" s="95">
        <f t="shared" si="0"/>
        <v>6240</v>
      </c>
      <c r="G24" s="96">
        <f t="shared" si="1"/>
        <v>84240</v>
      </c>
    </row>
    <row r="25" spans="2:7">
      <c r="B25" s="104">
        <v>42760</v>
      </c>
      <c r="C25" s="94">
        <v>1017</v>
      </c>
      <c r="D25" s="94" t="s">
        <v>149</v>
      </c>
      <c r="E25" s="95">
        <v>25000</v>
      </c>
      <c r="F25" s="95">
        <f t="shared" si="0"/>
        <v>2000</v>
      </c>
      <c r="G25" s="96">
        <f t="shared" si="1"/>
        <v>27000</v>
      </c>
    </row>
    <row r="26" spans="2:7">
      <c r="B26" s="104">
        <v>42765</v>
      </c>
      <c r="C26" s="94">
        <v>1005</v>
      </c>
      <c r="D26" s="94" t="s">
        <v>150</v>
      </c>
      <c r="E26" s="95">
        <v>45000</v>
      </c>
      <c r="F26" s="95">
        <f t="shared" si="0"/>
        <v>3600</v>
      </c>
      <c r="G26" s="96">
        <f t="shared" si="1"/>
        <v>48600</v>
      </c>
    </row>
    <row r="27" spans="2:7">
      <c r="B27" s="104">
        <v>42767</v>
      </c>
      <c r="C27" s="94">
        <v>1011</v>
      </c>
      <c r="D27" s="94" t="s">
        <v>138</v>
      </c>
      <c r="E27" s="95">
        <v>45000</v>
      </c>
      <c r="F27" s="95">
        <f t="shared" si="0"/>
        <v>3600</v>
      </c>
      <c r="G27" s="96">
        <f t="shared" si="1"/>
        <v>48600</v>
      </c>
    </row>
    <row r="28" spans="2:7">
      <c r="B28" s="104">
        <v>42769</v>
      </c>
      <c r="C28" s="94">
        <v>1014</v>
      </c>
      <c r="D28" s="94" t="s">
        <v>139</v>
      </c>
      <c r="E28" s="95">
        <v>45000</v>
      </c>
      <c r="F28" s="95">
        <f t="shared" si="0"/>
        <v>3600</v>
      </c>
      <c r="G28" s="96">
        <f t="shared" si="1"/>
        <v>48600</v>
      </c>
    </row>
    <row r="29" spans="2:7">
      <c r="B29" s="104">
        <v>42774</v>
      </c>
      <c r="C29" s="94">
        <v>1001</v>
      </c>
      <c r="D29" s="94" t="s">
        <v>142</v>
      </c>
      <c r="E29" s="95">
        <v>85000</v>
      </c>
      <c r="F29" s="95">
        <f t="shared" si="0"/>
        <v>6800</v>
      </c>
      <c r="G29" s="96">
        <f t="shared" si="1"/>
        <v>91800</v>
      </c>
    </row>
    <row r="30" spans="2:7">
      <c r="B30" s="104">
        <v>42775</v>
      </c>
      <c r="C30" s="94">
        <v>1015</v>
      </c>
      <c r="D30" s="99" t="s">
        <v>177</v>
      </c>
      <c r="E30" s="95">
        <v>38000</v>
      </c>
      <c r="F30" s="95">
        <f t="shared" si="0"/>
        <v>3040</v>
      </c>
      <c r="G30" s="96">
        <f t="shared" si="1"/>
        <v>41040</v>
      </c>
    </row>
    <row r="31" spans="2:7">
      <c r="B31" s="104">
        <v>42776</v>
      </c>
      <c r="C31" s="94">
        <v>1016</v>
      </c>
      <c r="D31" s="94" t="s">
        <v>146</v>
      </c>
      <c r="E31" s="95">
        <v>16000</v>
      </c>
      <c r="F31" s="95">
        <f t="shared" si="0"/>
        <v>1280</v>
      </c>
      <c r="G31" s="96">
        <f t="shared" si="1"/>
        <v>17280</v>
      </c>
    </row>
    <row r="32" spans="2:7">
      <c r="B32" s="104">
        <v>42777</v>
      </c>
      <c r="C32" s="94">
        <v>1002</v>
      </c>
      <c r="D32" s="94" t="s">
        <v>143</v>
      </c>
      <c r="E32" s="95">
        <v>75000</v>
      </c>
      <c r="F32" s="95">
        <f t="shared" si="0"/>
        <v>6000</v>
      </c>
      <c r="G32" s="96">
        <f t="shared" si="1"/>
        <v>81000</v>
      </c>
    </row>
    <row r="33" spans="2:7">
      <c r="B33" s="104">
        <v>42777</v>
      </c>
      <c r="C33" s="94">
        <v>1010</v>
      </c>
      <c r="D33" s="94" t="s">
        <v>137</v>
      </c>
      <c r="E33" s="95">
        <v>48000</v>
      </c>
      <c r="F33" s="95">
        <f t="shared" si="0"/>
        <v>3840</v>
      </c>
      <c r="G33" s="96">
        <f t="shared" si="1"/>
        <v>51840</v>
      </c>
    </row>
    <row r="34" spans="2:7">
      <c r="B34" s="104">
        <v>42778</v>
      </c>
      <c r="C34" s="94">
        <v>1002</v>
      </c>
      <c r="D34" s="94" t="s">
        <v>143</v>
      </c>
      <c r="E34" s="95">
        <v>98000</v>
      </c>
      <c r="F34" s="95">
        <f t="shared" si="0"/>
        <v>7840</v>
      </c>
      <c r="G34" s="96">
        <f t="shared" si="1"/>
        <v>105840</v>
      </c>
    </row>
    <row r="35" spans="2:7">
      <c r="B35" s="104">
        <v>42779</v>
      </c>
      <c r="C35" s="94">
        <v>1011</v>
      </c>
      <c r="D35" s="94" t="s">
        <v>138</v>
      </c>
      <c r="E35" s="95">
        <v>63000</v>
      </c>
      <c r="F35" s="95">
        <f t="shared" si="0"/>
        <v>5040</v>
      </c>
      <c r="G35" s="96">
        <f t="shared" si="1"/>
        <v>68040</v>
      </c>
    </row>
    <row r="36" spans="2:7">
      <c r="B36" s="104">
        <v>42779</v>
      </c>
      <c r="C36" s="94">
        <v>1017</v>
      </c>
      <c r="D36" s="94" t="s">
        <v>149</v>
      </c>
      <c r="E36" s="95">
        <v>53000</v>
      </c>
      <c r="F36" s="95">
        <f t="shared" si="0"/>
        <v>4240</v>
      </c>
      <c r="G36" s="96">
        <f t="shared" si="1"/>
        <v>57240</v>
      </c>
    </row>
    <row r="37" spans="2:7">
      <c r="B37" s="104">
        <v>42780</v>
      </c>
      <c r="C37" s="94">
        <v>1002</v>
      </c>
      <c r="D37" s="94" t="s">
        <v>143</v>
      </c>
      <c r="E37" s="95">
        <v>45000</v>
      </c>
      <c r="F37" s="95">
        <f t="shared" si="0"/>
        <v>3600</v>
      </c>
      <c r="G37" s="96">
        <f t="shared" si="1"/>
        <v>48600</v>
      </c>
    </row>
    <row r="38" spans="2:7">
      <c r="B38" s="104">
        <v>42788</v>
      </c>
      <c r="C38" s="94">
        <v>1001</v>
      </c>
      <c r="D38" s="94" t="s">
        <v>142</v>
      </c>
      <c r="E38" s="95">
        <v>150000</v>
      </c>
      <c r="F38" s="95">
        <f t="shared" si="0"/>
        <v>12000</v>
      </c>
      <c r="G38" s="96">
        <f t="shared" si="1"/>
        <v>162000</v>
      </c>
    </row>
    <row r="39" spans="2:7">
      <c r="B39" s="104">
        <v>42791</v>
      </c>
      <c r="C39" s="94">
        <v>1003</v>
      </c>
      <c r="D39" s="94" t="s">
        <v>147</v>
      </c>
      <c r="E39" s="95">
        <v>36000</v>
      </c>
      <c r="F39" s="95">
        <f t="shared" si="0"/>
        <v>2880</v>
      </c>
      <c r="G39" s="96">
        <f t="shared" si="1"/>
        <v>38880</v>
      </c>
    </row>
    <row r="40" spans="2:7">
      <c r="B40" s="104">
        <v>42791</v>
      </c>
      <c r="C40" s="94">
        <v>1004</v>
      </c>
      <c r="D40" s="94" t="s">
        <v>148</v>
      </c>
      <c r="E40" s="95">
        <v>45000</v>
      </c>
      <c r="F40" s="95">
        <f t="shared" si="0"/>
        <v>3600</v>
      </c>
      <c r="G40" s="96">
        <f t="shared" si="1"/>
        <v>48600</v>
      </c>
    </row>
    <row r="41" spans="2:7">
      <c r="B41" s="104">
        <v>42792</v>
      </c>
      <c r="C41" s="94">
        <v>1005</v>
      </c>
      <c r="D41" s="94" t="s">
        <v>150</v>
      </c>
      <c r="E41" s="95">
        <v>78000</v>
      </c>
      <c r="F41" s="95">
        <f t="shared" si="0"/>
        <v>6240</v>
      </c>
      <c r="G41" s="96">
        <f t="shared" si="1"/>
        <v>84240</v>
      </c>
    </row>
    <row r="42" spans="2:7">
      <c r="B42" s="104">
        <v>42793</v>
      </c>
      <c r="C42" s="94">
        <v>1006</v>
      </c>
      <c r="D42" s="99" t="s">
        <v>151</v>
      </c>
      <c r="E42" s="95">
        <v>25000</v>
      </c>
      <c r="F42" s="95">
        <f t="shared" si="0"/>
        <v>2000</v>
      </c>
      <c r="G42" s="96">
        <f t="shared" si="1"/>
        <v>27000</v>
      </c>
    </row>
    <row r="43" spans="2:7">
      <c r="B43" s="104">
        <v>42794</v>
      </c>
      <c r="C43" s="94">
        <v>1008</v>
      </c>
      <c r="D43" s="99" t="s">
        <v>140</v>
      </c>
      <c r="E43" s="95">
        <v>38000</v>
      </c>
      <c r="F43" s="95">
        <f t="shared" si="0"/>
        <v>3040</v>
      </c>
      <c r="G43" s="96">
        <f t="shared" si="1"/>
        <v>41040</v>
      </c>
    </row>
    <row r="44" spans="2:7">
      <c r="B44" s="104">
        <v>42794</v>
      </c>
      <c r="C44" s="94">
        <v>1007</v>
      </c>
      <c r="D44" s="94" t="s">
        <v>131</v>
      </c>
      <c r="E44" s="95">
        <v>86000</v>
      </c>
      <c r="F44" s="95">
        <f t="shared" si="0"/>
        <v>6880</v>
      </c>
      <c r="G44" s="96">
        <f t="shared" si="1"/>
        <v>92880</v>
      </c>
    </row>
    <row r="45" spans="2:7">
      <c r="B45" s="104">
        <v>42794</v>
      </c>
      <c r="C45" s="94">
        <v>1012</v>
      </c>
      <c r="D45" s="94" t="s">
        <v>144</v>
      </c>
      <c r="E45" s="95">
        <v>35000</v>
      </c>
      <c r="F45" s="95">
        <f t="shared" si="0"/>
        <v>2800</v>
      </c>
      <c r="G45" s="96">
        <f t="shared" si="1"/>
        <v>37800</v>
      </c>
    </row>
    <row r="46" spans="2:7">
      <c r="B46" s="105">
        <v>42794</v>
      </c>
      <c r="C46" s="100">
        <v>1013</v>
      </c>
      <c r="D46" s="100" t="s">
        <v>145</v>
      </c>
      <c r="E46" s="101">
        <v>17000</v>
      </c>
      <c r="F46" s="101">
        <f t="shared" si="0"/>
        <v>1360</v>
      </c>
      <c r="G46" s="102">
        <f t="shared" si="1"/>
        <v>18360</v>
      </c>
    </row>
  </sheetData>
  <mergeCells count="2">
    <mergeCell ref="J8:J9"/>
    <mergeCell ref="I7:J7"/>
  </mergeCells>
  <phoneticPr fontId="5"/>
  <pageMargins left="0.7" right="0.7" top="0.75" bottom="0.75" header="0.3" footer="0.3"/>
  <pageSetup paperSize="9" orientation="portrait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O194"/>
  <sheetViews>
    <sheetView workbookViewId="0"/>
  </sheetViews>
  <sheetFormatPr defaultRowHeight="13.5"/>
  <cols>
    <col min="1" max="2" width="9" style="71" customWidth="1"/>
    <col min="3" max="3" width="11.5" style="71" bestFit="1" customWidth="1"/>
    <col min="4" max="7" width="9" style="71" customWidth="1"/>
    <col min="8" max="16384" width="9" style="71"/>
  </cols>
  <sheetData>
    <row r="1" spans="1:15">
      <c r="A1" s="70" t="s">
        <v>100</v>
      </c>
    </row>
    <row r="2" spans="1:15">
      <c r="A2" s="70"/>
    </row>
    <row r="3" spans="1:15">
      <c r="A3" s="138" t="s">
        <v>99</v>
      </c>
      <c r="B3" s="138"/>
      <c r="C3" s="123">
        <f>SUBTOTAL(9,E6:E140)</f>
        <v>138</v>
      </c>
      <c r="D3" s="138" t="s">
        <v>98</v>
      </c>
      <c r="E3" s="138"/>
      <c r="F3" s="139">
        <f>SUBTOTAL(9,F6:F140)</f>
        <v>524400</v>
      </c>
      <c r="G3" s="140"/>
    </row>
    <row r="5" spans="1:15">
      <c r="A5" s="72" t="s">
        <v>202</v>
      </c>
      <c r="B5" s="72" t="s">
        <v>61</v>
      </c>
      <c r="C5" s="72" t="s">
        <v>97</v>
      </c>
      <c r="D5" s="72" t="s">
        <v>90</v>
      </c>
      <c r="E5" s="72" t="s">
        <v>96</v>
      </c>
      <c r="F5" s="72" t="s">
        <v>31</v>
      </c>
      <c r="G5" s="72" t="s">
        <v>3</v>
      </c>
    </row>
    <row r="6" spans="1:15">
      <c r="A6" s="71">
        <v>1</v>
      </c>
      <c r="B6" s="73">
        <v>42856</v>
      </c>
      <c r="C6" s="74" t="s">
        <v>179</v>
      </c>
      <c r="D6" s="121">
        <v>3800</v>
      </c>
      <c r="E6" s="71">
        <v>13</v>
      </c>
      <c r="F6" s="121">
        <f>D6*E6</f>
        <v>49400</v>
      </c>
      <c r="G6" s="76" t="s">
        <v>95</v>
      </c>
      <c r="J6" s="73"/>
      <c r="K6" s="74"/>
      <c r="L6" s="75"/>
      <c r="N6" s="75"/>
      <c r="O6" s="76"/>
    </row>
    <row r="7" spans="1:15" hidden="1">
      <c r="A7" s="71">
        <v>2</v>
      </c>
      <c r="B7" s="73">
        <v>42856</v>
      </c>
      <c r="C7" s="74" t="s">
        <v>178</v>
      </c>
      <c r="D7" s="121">
        <v>2000</v>
      </c>
      <c r="E7" s="71">
        <v>12</v>
      </c>
      <c r="F7" s="121">
        <f t="shared" ref="F7:F70" si="0">D7*E7</f>
        <v>24000</v>
      </c>
      <c r="G7" s="76" t="s">
        <v>95</v>
      </c>
      <c r="J7" s="73"/>
      <c r="K7" s="74"/>
      <c r="L7" s="75"/>
      <c r="N7" s="75"/>
      <c r="O7" s="76"/>
    </row>
    <row r="8" spans="1:15" hidden="1">
      <c r="A8" s="71">
        <v>3</v>
      </c>
      <c r="B8" s="73">
        <v>42856</v>
      </c>
      <c r="C8" s="73" t="s">
        <v>93</v>
      </c>
      <c r="D8" s="121">
        <v>7000</v>
      </c>
      <c r="E8" s="71">
        <v>7</v>
      </c>
      <c r="F8" s="121">
        <f t="shared" si="0"/>
        <v>49000</v>
      </c>
      <c r="G8" s="76" t="s">
        <v>95</v>
      </c>
      <c r="J8" s="73"/>
      <c r="K8" s="73"/>
      <c r="L8" s="75"/>
      <c r="N8" s="75"/>
      <c r="O8" s="76"/>
    </row>
    <row r="9" spans="1:15" hidden="1">
      <c r="A9" s="71">
        <v>4</v>
      </c>
      <c r="B9" s="73">
        <v>42856</v>
      </c>
      <c r="C9" s="74" t="s">
        <v>125</v>
      </c>
      <c r="D9" s="121">
        <v>6300</v>
      </c>
      <c r="E9" s="71">
        <v>10</v>
      </c>
      <c r="F9" s="121">
        <f t="shared" si="0"/>
        <v>63000</v>
      </c>
      <c r="G9" s="76" t="s">
        <v>95</v>
      </c>
      <c r="J9" s="73"/>
      <c r="K9" s="74"/>
      <c r="L9" s="75"/>
      <c r="N9" s="75"/>
      <c r="O9" s="76"/>
    </row>
    <row r="10" spans="1:15" hidden="1">
      <c r="A10" s="71">
        <v>5</v>
      </c>
      <c r="B10" s="73">
        <v>42856</v>
      </c>
      <c r="C10" s="73" t="s">
        <v>92</v>
      </c>
      <c r="D10" s="121">
        <v>7600</v>
      </c>
      <c r="E10" s="71">
        <v>7</v>
      </c>
      <c r="F10" s="121">
        <f t="shared" si="0"/>
        <v>53200</v>
      </c>
      <c r="G10" s="76" t="s">
        <v>95</v>
      </c>
      <c r="J10" s="73"/>
      <c r="K10" s="73"/>
      <c r="L10" s="75"/>
      <c r="N10" s="75"/>
      <c r="O10" s="76"/>
    </row>
    <row r="11" spans="1:15" hidden="1">
      <c r="A11" s="71">
        <v>6</v>
      </c>
      <c r="B11" s="73">
        <v>42856</v>
      </c>
      <c r="C11" s="73" t="s">
        <v>180</v>
      </c>
      <c r="D11" s="122">
        <v>12000</v>
      </c>
      <c r="E11" s="71">
        <v>3</v>
      </c>
      <c r="F11" s="121">
        <f t="shared" si="0"/>
        <v>36000</v>
      </c>
      <c r="G11" s="76" t="s">
        <v>95</v>
      </c>
      <c r="J11" s="73"/>
      <c r="K11" s="73"/>
      <c r="L11" s="77"/>
      <c r="N11" s="75"/>
      <c r="O11" s="76"/>
    </row>
    <row r="12" spans="1:15" hidden="1">
      <c r="A12" s="71">
        <v>7</v>
      </c>
      <c r="B12" s="73">
        <v>42856</v>
      </c>
      <c r="C12" s="74" t="s">
        <v>181</v>
      </c>
      <c r="D12" s="122">
        <v>17000</v>
      </c>
      <c r="E12" s="71">
        <v>8</v>
      </c>
      <c r="F12" s="121">
        <f t="shared" si="0"/>
        <v>136000</v>
      </c>
      <c r="G12" s="76" t="s">
        <v>95</v>
      </c>
      <c r="J12" s="73"/>
      <c r="K12" s="74"/>
      <c r="L12" s="77"/>
      <c r="N12" s="75"/>
      <c r="O12" s="76"/>
    </row>
    <row r="13" spans="1:15" hidden="1">
      <c r="A13" s="71">
        <v>8</v>
      </c>
      <c r="B13" s="73">
        <v>42856</v>
      </c>
      <c r="C13" s="74" t="s">
        <v>182</v>
      </c>
      <c r="D13" s="122">
        <v>2000</v>
      </c>
      <c r="E13" s="71">
        <v>5</v>
      </c>
      <c r="F13" s="121">
        <f t="shared" si="0"/>
        <v>10000</v>
      </c>
      <c r="G13" s="76" t="s">
        <v>95</v>
      </c>
      <c r="J13" s="73"/>
      <c r="K13" s="74"/>
      <c r="L13" s="77"/>
      <c r="N13" s="75"/>
      <c r="O13" s="76"/>
    </row>
    <row r="14" spans="1:15" hidden="1">
      <c r="A14" s="71">
        <v>9</v>
      </c>
      <c r="B14" s="73">
        <v>42856</v>
      </c>
      <c r="C14" s="76" t="s">
        <v>183</v>
      </c>
      <c r="D14" s="121">
        <v>3200</v>
      </c>
      <c r="E14" s="71">
        <v>0</v>
      </c>
      <c r="F14" s="121">
        <f t="shared" si="0"/>
        <v>0</v>
      </c>
      <c r="G14" s="76" t="s">
        <v>95</v>
      </c>
      <c r="J14" s="73"/>
      <c r="K14" s="76"/>
      <c r="O14" s="76"/>
    </row>
    <row r="15" spans="1:15" hidden="1">
      <c r="A15" s="71">
        <v>10</v>
      </c>
      <c r="B15" s="73">
        <v>42856</v>
      </c>
      <c r="C15" s="74" t="s">
        <v>184</v>
      </c>
      <c r="D15" s="121">
        <v>3800</v>
      </c>
      <c r="E15" s="71">
        <v>10</v>
      </c>
      <c r="F15" s="121">
        <f t="shared" si="0"/>
        <v>38000</v>
      </c>
      <c r="G15" s="76" t="s">
        <v>94</v>
      </c>
      <c r="J15" s="73"/>
      <c r="K15" s="74"/>
      <c r="L15" s="75"/>
      <c r="N15" s="75"/>
      <c r="O15" s="76"/>
    </row>
    <row r="16" spans="1:15" hidden="1">
      <c r="A16" s="71">
        <v>11</v>
      </c>
      <c r="B16" s="73">
        <v>42856</v>
      </c>
      <c r="C16" s="74" t="s">
        <v>178</v>
      </c>
      <c r="D16" s="121">
        <v>2000</v>
      </c>
      <c r="E16" s="71">
        <v>9</v>
      </c>
      <c r="F16" s="121">
        <f t="shared" si="0"/>
        <v>18000</v>
      </c>
      <c r="G16" s="76" t="s">
        <v>94</v>
      </c>
      <c r="J16" s="73"/>
      <c r="K16" s="74"/>
      <c r="L16" s="75"/>
      <c r="N16" s="75"/>
      <c r="O16" s="76"/>
    </row>
    <row r="17" spans="1:15" hidden="1">
      <c r="A17" s="71">
        <v>12</v>
      </c>
      <c r="B17" s="73">
        <v>42856</v>
      </c>
      <c r="C17" s="73" t="s">
        <v>93</v>
      </c>
      <c r="D17" s="121">
        <v>7000</v>
      </c>
      <c r="E17" s="71">
        <v>8</v>
      </c>
      <c r="F17" s="121">
        <f t="shared" si="0"/>
        <v>56000</v>
      </c>
      <c r="G17" s="76" t="s">
        <v>94</v>
      </c>
      <c r="J17" s="73"/>
      <c r="K17" s="73"/>
      <c r="L17" s="75"/>
      <c r="N17" s="75"/>
      <c r="O17" s="76"/>
    </row>
    <row r="18" spans="1:15" hidden="1">
      <c r="A18" s="71">
        <v>13</v>
      </c>
      <c r="B18" s="73">
        <v>42856</v>
      </c>
      <c r="C18" s="74" t="s">
        <v>125</v>
      </c>
      <c r="D18" s="121">
        <v>6300</v>
      </c>
      <c r="E18" s="71">
        <v>2</v>
      </c>
      <c r="F18" s="121">
        <f t="shared" si="0"/>
        <v>12600</v>
      </c>
      <c r="G18" s="76" t="s">
        <v>94</v>
      </c>
      <c r="J18" s="73"/>
      <c r="K18" s="74"/>
      <c r="L18" s="75"/>
      <c r="N18" s="75"/>
      <c r="O18" s="76"/>
    </row>
    <row r="19" spans="1:15" hidden="1">
      <c r="A19" s="71">
        <v>14</v>
      </c>
      <c r="B19" s="73">
        <v>42856</v>
      </c>
      <c r="C19" s="73" t="s">
        <v>92</v>
      </c>
      <c r="D19" s="121">
        <v>7600</v>
      </c>
      <c r="E19" s="71">
        <v>5</v>
      </c>
      <c r="F19" s="121">
        <f t="shared" si="0"/>
        <v>38000</v>
      </c>
      <c r="G19" s="76" t="s">
        <v>94</v>
      </c>
      <c r="J19" s="73"/>
      <c r="K19" s="73"/>
      <c r="L19" s="75"/>
      <c r="N19" s="75"/>
      <c r="O19" s="76"/>
    </row>
    <row r="20" spans="1:15" hidden="1">
      <c r="A20" s="71">
        <v>15</v>
      </c>
      <c r="B20" s="73">
        <v>42856</v>
      </c>
      <c r="C20" s="73" t="s">
        <v>185</v>
      </c>
      <c r="D20" s="122">
        <v>12000</v>
      </c>
      <c r="E20" s="71">
        <v>1</v>
      </c>
      <c r="F20" s="121">
        <f t="shared" si="0"/>
        <v>12000</v>
      </c>
      <c r="G20" s="76" t="s">
        <v>94</v>
      </c>
      <c r="J20" s="73"/>
      <c r="K20" s="73"/>
      <c r="L20" s="77"/>
      <c r="N20" s="75"/>
      <c r="O20" s="76"/>
    </row>
    <row r="21" spans="1:15" hidden="1">
      <c r="A21" s="71">
        <v>16</v>
      </c>
      <c r="B21" s="73">
        <v>42856</v>
      </c>
      <c r="C21" s="74" t="s">
        <v>181</v>
      </c>
      <c r="D21" s="122">
        <v>17000</v>
      </c>
      <c r="E21" s="71">
        <v>3</v>
      </c>
      <c r="F21" s="121">
        <f t="shared" si="0"/>
        <v>51000</v>
      </c>
      <c r="G21" s="76" t="s">
        <v>94</v>
      </c>
      <c r="J21" s="73"/>
      <c r="K21" s="74"/>
      <c r="L21" s="77"/>
      <c r="N21" s="75"/>
      <c r="O21" s="76"/>
    </row>
    <row r="22" spans="1:15" hidden="1">
      <c r="A22" s="71">
        <v>17</v>
      </c>
      <c r="B22" s="73">
        <v>42856</v>
      </c>
      <c r="C22" s="74" t="s">
        <v>182</v>
      </c>
      <c r="D22" s="122">
        <v>2000</v>
      </c>
      <c r="E22" s="71">
        <v>3</v>
      </c>
      <c r="F22" s="121">
        <f t="shared" si="0"/>
        <v>6000</v>
      </c>
      <c r="G22" s="76" t="s">
        <v>94</v>
      </c>
      <c r="J22" s="73"/>
      <c r="K22" s="74"/>
      <c r="L22" s="77"/>
      <c r="N22" s="75"/>
      <c r="O22" s="76"/>
    </row>
    <row r="23" spans="1:15" hidden="1">
      <c r="A23" s="71">
        <v>18</v>
      </c>
      <c r="B23" s="73">
        <v>42856</v>
      </c>
      <c r="C23" s="76" t="s">
        <v>186</v>
      </c>
      <c r="D23" s="121">
        <v>3200</v>
      </c>
      <c r="E23" s="71">
        <v>2</v>
      </c>
      <c r="F23" s="121">
        <f t="shared" si="0"/>
        <v>6400</v>
      </c>
      <c r="G23" s="76" t="s">
        <v>94</v>
      </c>
      <c r="J23" s="73"/>
      <c r="K23" s="76"/>
      <c r="O23" s="76"/>
    </row>
    <row r="24" spans="1:15">
      <c r="A24" s="71">
        <v>19</v>
      </c>
      <c r="B24" s="73">
        <v>42856</v>
      </c>
      <c r="C24" s="74" t="s">
        <v>187</v>
      </c>
      <c r="D24" s="121">
        <v>3800</v>
      </c>
      <c r="E24" s="71">
        <v>15</v>
      </c>
      <c r="F24" s="121">
        <f>D24*E24</f>
        <v>57000</v>
      </c>
      <c r="G24" s="76" t="s">
        <v>91</v>
      </c>
      <c r="J24" s="73"/>
      <c r="K24" s="74"/>
      <c r="L24" s="75"/>
      <c r="N24" s="75"/>
      <c r="O24" s="76"/>
    </row>
    <row r="25" spans="1:15" hidden="1">
      <c r="A25" s="71">
        <v>20</v>
      </c>
      <c r="B25" s="73">
        <v>42856</v>
      </c>
      <c r="C25" s="74" t="s">
        <v>178</v>
      </c>
      <c r="D25" s="121">
        <v>2000</v>
      </c>
      <c r="E25" s="71">
        <v>6</v>
      </c>
      <c r="F25" s="121">
        <f t="shared" si="0"/>
        <v>12000</v>
      </c>
      <c r="G25" s="76" t="s">
        <v>91</v>
      </c>
      <c r="J25" s="73"/>
      <c r="K25" s="74"/>
      <c r="L25" s="75"/>
      <c r="N25" s="75"/>
      <c r="O25" s="76"/>
    </row>
    <row r="26" spans="1:15" hidden="1">
      <c r="A26" s="71">
        <v>21</v>
      </c>
      <c r="B26" s="73">
        <v>42856</v>
      </c>
      <c r="C26" s="73" t="s">
        <v>93</v>
      </c>
      <c r="D26" s="121">
        <v>7000</v>
      </c>
      <c r="E26" s="71">
        <v>8</v>
      </c>
      <c r="F26" s="121">
        <f t="shared" si="0"/>
        <v>56000</v>
      </c>
      <c r="G26" s="76" t="s">
        <v>91</v>
      </c>
      <c r="J26" s="73"/>
      <c r="K26" s="73"/>
      <c r="L26" s="75"/>
      <c r="N26" s="75"/>
      <c r="O26" s="76"/>
    </row>
    <row r="27" spans="1:15" hidden="1">
      <c r="A27" s="71">
        <v>22</v>
      </c>
      <c r="B27" s="73">
        <v>42856</v>
      </c>
      <c r="C27" s="74" t="s">
        <v>125</v>
      </c>
      <c r="D27" s="121">
        <v>6300</v>
      </c>
      <c r="E27" s="71">
        <v>4</v>
      </c>
      <c r="F27" s="121">
        <f t="shared" si="0"/>
        <v>25200</v>
      </c>
      <c r="G27" s="76" t="s">
        <v>91</v>
      </c>
      <c r="J27" s="73"/>
      <c r="K27" s="74"/>
      <c r="L27" s="75"/>
      <c r="N27" s="75"/>
      <c r="O27" s="76"/>
    </row>
    <row r="28" spans="1:15" hidden="1">
      <c r="A28" s="71">
        <v>23</v>
      </c>
      <c r="B28" s="73">
        <v>42856</v>
      </c>
      <c r="C28" s="73" t="s">
        <v>92</v>
      </c>
      <c r="D28" s="121">
        <v>7600</v>
      </c>
      <c r="E28" s="71">
        <v>8</v>
      </c>
      <c r="F28" s="121">
        <f t="shared" si="0"/>
        <v>60800</v>
      </c>
      <c r="G28" s="76" t="s">
        <v>91</v>
      </c>
      <c r="J28" s="73"/>
      <c r="K28" s="73"/>
      <c r="L28" s="75"/>
      <c r="N28" s="75"/>
      <c r="O28" s="76"/>
    </row>
    <row r="29" spans="1:15" s="115" customFormat="1" hidden="1">
      <c r="A29" s="71">
        <v>24</v>
      </c>
      <c r="B29" s="73">
        <v>42856</v>
      </c>
      <c r="C29" s="73" t="s">
        <v>188</v>
      </c>
      <c r="D29" s="122">
        <v>12000</v>
      </c>
      <c r="E29" s="71">
        <v>4</v>
      </c>
      <c r="F29" s="121">
        <f t="shared" si="0"/>
        <v>48000</v>
      </c>
      <c r="G29" s="76" t="s">
        <v>91</v>
      </c>
      <c r="J29" s="116"/>
      <c r="K29" s="116"/>
      <c r="L29" s="119"/>
      <c r="N29" s="117"/>
      <c r="O29" s="118"/>
    </row>
    <row r="30" spans="1:15" hidden="1">
      <c r="A30" s="71">
        <v>25</v>
      </c>
      <c r="B30" s="73">
        <v>42856</v>
      </c>
      <c r="C30" s="74" t="s">
        <v>181</v>
      </c>
      <c r="D30" s="122">
        <v>17000</v>
      </c>
      <c r="E30" s="71">
        <v>4</v>
      </c>
      <c r="F30" s="121">
        <f t="shared" si="0"/>
        <v>68000</v>
      </c>
      <c r="G30" s="76" t="s">
        <v>91</v>
      </c>
      <c r="J30" s="73"/>
      <c r="K30" s="74"/>
      <c r="L30" s="77"/>
      <c r="N30" s="75"/>
      <c r="O30" s="76"/>
    </row>
    <row r="31" spans="1:15" hidden="1">
      <c r="A31" s="71">
        <v>26</v>
      </c>
      <c r="B31" s="73">
        <v>42856</v>
      </c>
      <c r="C31" s="74" t="s">
        <v>189</v>
      </c>
      <c r="D31" s="122">
        <v>2000</v>
      </c>
      <c r="E31" s="71">
        <v>2</v>
      </c>
      <c r="F31" s="121">
        <f t="shared" si="0"/>
        <v>4000</v>
      </c>
      <c r="G31" s="76" t="s">
        <v>91</v>
      </c>
      <c r="J31" s="73"/>
      <c r="K31" s="74"/>
      <c r="L31" s="77"/>
      <c r="N31" s="75"/>
      <c r="O31" s="76"/>
    </row>
    <row r="32" spans="1:15" hidden="1">
      <c r="A32" s="71">
        <v>27</v>
      </c>
      <c r="B32" s="73">
        <v>42856</v>
      </c>
      <c r="C32" s="76" t="s">
        <v>186</v>
      </c>
      <c r="D32" s="121">
        <v>3200</v>
      </c>
      <c r="E32" s="71">
        <v>2</v>
      </c>
      <c r="F32" s="121">
        <f t="shared" si="0"/>
        <v>6400</v>
      </c>
      <c r="G32" s="76" t="s">
        <v>91</v>
      </c>
      <c r="J32" s="73"/>
      <c r="K32" s="76"/>
      <c r="O32" s="76"/>
    </row>
    <row r="33" spans="1:15">
      <c r="A33" s="71">
        <v>28</v>
      </c>
      <c r="B33" s="73">
        <v>42857</v>
      </c>
      <c r="C33" s="74" t="s">
        <v>190</v>
      </c>
      <c r="D33" s="121">
        <v>3800</v>
      </c>
      <c r="E33" s="71">
        <v>11</v>
      </c>
      <c r="F33" s="121">
        <f t="shared" si="0"/>
        <v>41800</v>
      </c>
      <c r="G33" s="76" t="s">
        <v>95</v>
      </c>
      <c r="J33" s="73"/>
      <c r="K33" s="74"/>
      <c r="L33" s="75"/>
      <c r="N33" s="75"/>
      <c r="O33" s="76"/>
    </row>
    <row r="34" spans="1:15" hidden="1">
      <c r="A34" s="71">
        <v>29</v>
      </c>
      <c r="B34" s="73">
        <v>42857</v>
      </c>
      <c r="C34" s="74" t="s">
        <v>178</v>
      </c>
      <c r="D34" s="121">
        <v>2000</v>
      </c>
      <c r="E34" s="71">
        <v>12</v>
      </c>
      <c r="F34" s="121">
        <f t="shared" si="0"/>
        <v>24000</v>
      </c>
      <c r="G34" s="76" t="s">
        <v>95</v>
      </c>
      <c r="J34" s="73"/>
      <c r="K34" s="74"/>
      <c r="L34" s="75"/>
      <c r="N34" s="75"/>
      <c r="O34" s="76"/>
    </row>
    <row r="35" spans="1:15" hidden="1">
      <c r="A35" s="71">
        <v>30</v>
      </c>
      <c r="B35" s="73">
        <v>42857</v>
      </c>
      <c r="C35" s="73" t="s">
        <v>93</v>
      </c>
      <c r="D35" s="121">
        <v>7000</v>
      </c>
      <c r="E35" s="71">
        <v>7</v>
      </c>
      <c r="F35" s="121">
        <f t="shared" si="0"/>
        <v>49000</v>
      </c>
      <c r="G35" s="76" t="s">
        <v>95</v>
      </c>
      <c r="J35" s="73"/>
      <c r="K35" s="73"/>
      <c r="L35" s="75"/>
      <c r="N35" s="75"/>
      <c r="O35" s="76"/>
    </row>
    <row r="36" spans="1:15" hidden="1">
      <c r="A36" s="71">
        <v>31</v>
      </c>
      <c r="B36" s="73">
        <v>42857</v>
      </c>
      <c r="C36" s="74" t="s">
        <v>125</v>
      </c>
      <c r="D36" s="121">
        <v>6300</v>
      </c>
      <c r="E36" s="71">
        <v>4</v>
      </c>
      <c r="F36" s="121">
        <f t="shared" si="0"/>
        <v>25200</v>
      </c>
      <c r="G36" s="76" t="s">
        <v>95</v>
      </c>
      <c r="J36" s="73"/>
      <c r="K36" s="74"/>
      <c r="L36" s="75"/>
      <c r="N36" s="75"/>
      <c r="O36" s="76"/>
    </row>
    <row r="37" spans="1:15" hidden="1">
      <c r="A37" s="71">
        <v>32</v>
      </c>
      <c r="B37" s="73">
        <v>42857</v>
      </c>
      <c r="C37" s="73" t="s">
        <v>92</v>
      </c>
      <c r="D37" s="121">
        <v>7600</v>
      </c>
      <c r="E37" s="71">
        <v>7</v>
      </c>
      <c r="F37" s="121">
        <f t="shared" si="0"/>
        <v>53200</v>
      </c>
      <c r="G37" s="76" t="s">
        <v>95</v>
      </c>
      <c r="J37" s="73"/>
      <c r="K37" s="73"/>
      <c r="L37" s="75"/>
      <c r="N37" s="75"/>
      <c r="O37" s="76"/>
    </row>
    <row r="38" spans="1:15" hidden="1">
      <c r="A38" s="71">
        <v>33</v>
      </c>
      <c r="B38" s="73">
        <v>42857</v>
      </c>
      <c r="C38" s="73" t="s">
        <v>188</v>
      </c>
      <c r="D38" s="122">
        <v>12000</v>
      </c>
      <c r="E38" s="71">
        <v>0</v>
      </c>
      <c r="F38" s="121">
        <f t="shared" si="0"/>
        <v>0</v>
      </c>
      <c r="G38" s="76" t="s">
        <v>95</v>
      </c>
      <c r="J38" s="73"/>
      <c r="K38" s="73"/>
      <c r="L38" s="77"/>
      <c r="N38" s="75"/>
      <c r="O38" s="76"/>
    </row>
    <row r="39" spans="1:15" hidden="1">
      <c r="A39" s="71">
        <v>34</v>
      </c>
      <c r="B39" s="73">
        <v>42857</v>
      </c>
      <c r="C39" s="74" t="s">
        <v>181</v>
      </c>
      <c r="D39" s="122">
        <v>17000</v>
      </c>
      <c r="E39" s="71">
        <v>8</v>
      </c>
      <c r="F39" s="121">
        <f t="shared" si="0"/>
        <v>136000</v>
      </c>
      <c r="G39" s="76" t="s">
        <v>95</v>
      </c>
      <c r="J39" s="73"/>
      <c r="K39" s="74"/>
      <c r="L39" s="77"/>
      <c r="N39" s="75"/>
      <c r="O39" s="76"/>
    </row>
    <row r="40" spans="1:15" hidden="1">
      <c r="A40" s="71">
        <v>35</v>
      </c>
      <c r="B40" s="73">
        <v>42857</v>
      </c>
      <c r="C40" s="74" t="s">
        <v>182</v>
      </c>
      <c r="D40" s="122">
        <v>2000</v>
      </c>
      <c r="E40" s="71">
        <v>5</v>
      </c>
      <c r="F40" s="121">
        <f t="shared" si="0"/>
        <v>10000</v>
      </c>
      <c r="G40" s="76" t="s">
        <v>95</v>
      </c>
      <c r="J40" s="73"/>
      <c r="K40" s="74"/>
      <c r="L40" s="77"/>
      <c r="N40" s="75"/>
      <c r="O40" s="76"/>
    </row>
    <row r="41" spans="1:15" hidden="1">
      <c r="A41" s="71">
        <v>36</v>
      </c>
      <c r="B41" s="73">
        <v>42857</v>
      </c>
      <c r="C41" s="76" t="s">
        <v>191</v>
      </c>
      <c r="D41" s="121">
        <v>3200</v>
      </c>
      <c r="E41" s="71">
        <v>6</v>
      </c>
      <c r="F41" s="121">
        <f t="shared" si="0"/>
        <v>19200</v>
      </c>
      <c r="G41" s="76" t="s">
        <v>95</v>
      </c>
      <c r="J41" s="73"/>
      <c r="K41" s="76"/>
      <c r="O41" s="76"/>
    </row>
    <row r="42" spans="1:15" hidden="1">
      <c r="A42" s="71">
        <v>37</v>
      </c>
      <c r="B42" s="73">
        <v>42857</v>
      </c>
      <c r="C42" s="74" t="s">
        <v>187</v>
      </c>
      <c r="D42" s="121">
        <v>3800</v>
      </c>
      <c r="E42" s="71">
        <v>10</v>
      </c>
      <c r="F42" s="121">
        <f t="shared" si="0"/>
        <v>38000</v>
      </c>
      <c r="G42" s="76" t="s">
        <v>94</v>
      </c>
      <c r="J42" s="73"/>
      <c r="K42" s="74"/>
      <c r="L42" s="75"/>
      <c r="N42" s="75"/>
      <c r="O42" s="76"/>
    </row>
    <row r="43" spans="1:15" hidden="1">
      <c r="A43" s="71">
        <v>38</v>
      </c>
      <c r="B43" s="73">
        <v>42857</v>
      </c>
      <c r="C43" s="74" t="s">
        <v>178</v>
      </c>
      <c r="D43" s="121">
        <v>2000</v>
      </c>
      <c r="E43" s="71">
        <v>6</v>
      </c>
      <c r="F43" s="121">
        <f t="shared" si="0"/>
        <v>12000</v>
      </c>
      <c r="G43" s="76" t="s">
        <v>94</v>
      </c>
      <c r="J43" s="73"/>
      <c r="K43" s="74"/>
      <c r="L43" s="75"/>
      <c r="N43" s="75"/>
      <c r="O43" s="76"/>
    </row>
    <row r="44" spans="1:15" hidden="1">
      <c r="A44" s="71">
        <v>39</v>
      </c>
      <c r="B44" s="73">
        <v>42857</v>
      </c>
      <c r="C44" s="73" t="s">
        <v>93</v>
      </c>
      <c r="D44" s="121">
        <v>7000</v>
      </c>
      <c r="E44" s="71">
        <v>6</v>
      </c>
      <c r="F44" s="121">
        <f t="shared" si="0"/>
        <v>42000</v>
      </c>
      <c r="G44" s="76" t="s">
        <v>94</v>
      </c>
      <c r="J44" s="73"/>
      <c r="K44" s="73"/>
      <c r="L44" s="75"/>
      <c r="N44" s="75"/>
      <c r="O44" s="76"/>
    </row>
    <row r="45" spans="1:15" hidden="1">
      <c r="A45" s="71">
        <v>40</v>
      </c>
      <c r="B45" s="73">
        <v>42857</v>
      </c>
      <c r="C45" s="74" t="s">
        <v>125</v>
      </c>
      <c r="D45" s="121">
        <v>6300</v>
      </c>
      <c r="E45" s="71">
        <v>9</v>
      </c>
      <c r="F45" s="121">
        <f t="shared" si="0"/>
        <v>56700</v>
      </c>
      <c r="G45" s="76" t="s">
        <v>94</v>
      </c>
      <c r="J45" s="73"/>
      <c r="K45" s="74"/>
      <c r="L45" s="75"/>
      <c r="N45" s="75"/>
      <c r="O45" s="76"/>
    </row>
    <row r="46" spans="1:15" hidden="1">
      <c r="A46" s="71">
        <v>41</v>
      </c>
      <c r="B46" s="73">
        <v>42857</v>
      </c>
      <c r="C46" s="73" t="s">
        <v>92</v>
      </c>
      <c r="D46" s="121">
        <v>7600</v>
      </c>
      <c r="E46" s="71">
        <v>5</v>
      </c>
      <c r="F46" s="121">
        <f t="shared" si="0"/>
        <v>38000</v>
      </c>
      <c r="G46" s="76" t="s">
        <v>94</v>
      </c>
      <c r="J46" s="73"/>
      <c r="K46" s="73"/>
      <c r="L46" s="75"/>
      <c r="N46" s="75"/>
      <c r="O46" s="76"/>
    </row>
    <row r="47" spans="1:15" hidden="1">
      <c r="A47" s="71">
        <v>42</v>
      </c>
      <c r="B47" s="73">
        <v>42857</v>
      </c>
      <c r="C47" s="73" t="s">
        <v>188</v>
      </c>
      <c r="D47" s="122">
        <v>12000</v>
      </c>
      <c r="E47" s="71">
        <v>3</v>
      </c>
      <c r="F47" s="121">
        <f t="shared" si="0"/>
        <v>36000</v>
      </c>
      <c r="G47" s="76" t="s">
        <v>94</v>
      </c>
      <c r="J47" s="73"/>
      <c r="K47" s="73"/>
      <c r="L47" s="77"/>
      <c r="N47" s="75"/>
      <c r="O47" s="76"/>
    </row>
    <row r="48" spans="1:15" hidden="1">
      <c r="A48" s="71">
        <v>43</v>
      </c>
      <c r="B48" s="73">
        <v>42857</v>
      </c>
      <c r="C48" s="74" t="s">
        <v>181</v>
      </c>
      <c r="D48" s="122">
        <v>17000</v>
      </c>
      <c r="E48" s="71">
        <v>5</v>
      </c>
      <c r="F48" s="121">
        <f t="shared" si="0"/>
        <v>85000</v>
      </c>
      <c r="G48" s="76" t="s">
        <v>94</v>
      </c>
      <c r="J48" s="73"/>
      <c r="K48" s="74"/>
      <c r="L48" s="77"/>
      <c r="N48" s="75"/>
      <c r="O48" s="76"/>
    </row>
    <row r="49" spans="1:15" hidden="1">
      <c r="A49" s="71">
        <v>44</v>
      </c>
      <c r="B49" s="73">
        <v>42857</v>
      </c>
      <c r="C49" s="74" t="s">
        <v>192</v>
      </c>
      <c r="D49" s="122">
        <v>2000</v>
      </c>
      <c r="E49" s="71">
        <v>5</v>
      </c>
      <c r="F49" s="121">
        <f t="shared" si="0"/>
        <v>10000</v>
      </c>
      <c r="G49" s="76" t="s">
        <v>94</v>
      </c>
      <c r="J49" s="73"/>
      <c r="K49" s="74"/>
      <c r="L49" s="77"/>
      <c r="N49" s="75"/>
      <c r="O49" s="76"/>
    </row>
    <row r="50" spans="1:15" hidden="1">
      <c r="A50" s="71">
        <v>45</v>
      </c>
      <c r="B50" s="73">
        <v>42857</v>
      </c>
      <c r="C50" s="76" t="s">
        <v>193</v>
      </c>
      <c r="D50" s="121">
        <v>3200</v>
      </c>
      <c r="E50" s="71">
        <v>5</v>
      </c>
      <c r="F50" s="121">
        <f t="shared" si="0"/>
        <v>16000</v>
      </c>
      <c r="G50" s="76" t="s">
        <v>94</v>
      </c>
      <c r="J50" s="73"/>
      <c r="K50" s="76"/>
      <c r="O50" s="76"/>
    </row>
    <row r="51" spans="1:15">
      <c r="A51" s="71">
        <v>46</v>
      </c>
      <c r="B51" s="73">
        <v>42857</v>
      </c>
      <c r="C51" s="74" t="s">
        <v>187</v>
      </c>
      <c r="D51" s="121">
        <v>3800</v>
      </c>
      <c r="E51" s="71">
        <v>15</v>
      </c>
      <c r="F51" s="121">
        <f t="shared" si="0"/>
        <v>57000</v>
      </c>
      <c r="G51" s="76" t="s">
        <v>91</v>
      </c>
      <c r="J51" s="73"/>
      <c r="K51" s="74"/>
      <c r="L51" s="75"/>
      <c r="N51" s="75"/>
      <c r="O51" s="76"/>
    </row>
    <row r="52" spans="1:15" hidden="1">
      <c r="A52" s="71">
        <v>47</v>
      </c>
      <c r="B52" s="73">
        <v>42857</v>
      </c>
      <c r="C52" s="74" t="s">
        <v>178</v>
      </c>
      <c r="D52" s="121">
        <v>2000</v>
      </c>
      <c r="E52" s="71">
        <v>10</v>
      </c>
      <c r="F52" s="121">
        <f t="shared" si="0"/>
        <v>20000</v>
      </c>
      <c r="G52" s="76" t="s">
        <v>91</v>
      </c>
      <c r="J52" s="73"/>
      <c r="K52" s="74"/>
      <c r="L52" s="75"/>
      <c r="N52" s="75"/>
      <c r="O52" s="76"/>
    </row>
    <row r="53" spans="1:15" hidden="1">
      <c r="A53" s="71">
        <v>48</v>
      </c>
      <c r="B53" s="73">
        <v>42857</v>
      </c>
      <c r="C53" s="73" t="s">
        <v>93</v>
      </c>
      <c r="D53" s="121">
        <v>7000</v>
      </c>
      <c r="E53" s="71">
        <v>5</v>
      </c>
      <c r="F53" s="121">
        <f t="shared" si="0"/>
        <v>35000</v>
      </c>
      <c r="G53" s="76" t="s">
        <v>91</v>
      </c>
      <c r="J53" s="73"/>
      <c r="K53" s="73"/>
      <c r="L53" s="75"/>
      <c r="N53" s="75"/>
      <c r="O53" s="76"/>
    </row>
    <row r="54" spans="1:15" hidden="1">
      <c r="A54" s="71">
        <v>49</v>
      </c>
      <c r="B54" s="73">
        <v>42857</v>
      </c>
      <c r="C54" s="74" t="s">
        <v>125</v>
      </c>
      <c r="D54" s="121">
        <v>6300</v>
      </c>
      <c r="E54" s="71">
        <v>6</v>
      </c>
      <c r="F54" s="121">
        <f t="shared" si="0"/>
        <v>37800</v>
      </c>
      <c r="G54" s="76" t="s">
        <v>91</v>
      </c>
      <c r="J54" s="73"/>
      <c r="K54" s="74"/>
      <c r="L54" s="75"/>
      <c r="N54" s="75"/>
      <c r="O54" s="76"/>
    </row>
    <row r="55" spans="1:15" hidden="1">
      <c r="A55" s="71">
        <v>50</v>
      </c>
      <c r="B55" s="73">
        <v>42857</v>
      </c>
      <c r="C55" s="73" t="s">
        <v>92</v>
      </c>
      <c r="D55" s="121">
        <v>7600</v>
      </c>
      <c r="E55" s="71">
        <v>4</v>
      </c>
      <c r="F55" s="121">
        <f t="shared" si="0"/>
        <v>30400</v>
      </c>
      <c r="G55" s="76" t="s">
        <v>91</v>
      </c>
      <c r="J55" s="73"/>
      <c r="K55" s="73"/>
      <c r="L55" s="75"/>
      <c r="N55" s="75"/>
      <c r="O55" s="76"/>
    </row>
    <row r="56" spans="1:15" hidden="1">
      <c r="A56" s="71">
        <v>51</v>
      </c>
      <c r="B56" s="73">
        <v>42857</v>
      </c>
      <c r="C56" s="73" t="s">
        <v>194</v>
      </c>
      <c r="D56" s="122">
        <v>12000</v>
      </c>
      <c r="E56" s="71">
        <v>9</v>
      </c>
      <c r="F56" s="121">
        <f t="shared" si="0"/>
        <v>108000</v>
      </c>
      <c r="G56" s="76" t="s">
        <v>91</v>
      </c>
      <c r="I56" s="115"/>
      <c r="J56" s="73"/>
      <c r="K56" s="116"/>
      <c r="L56" s="119"/>
      <c r="M56" s="115"/>
      <c r="N56" s="117"/>
      <c r="O56" s="118"/>
    </row>
    <row r="57" spans="1:15" hidden="1">
      <c r="A57" s="71">
        <v>52</v>
      </c>
      <c r="B57" s="73">
        <v>42857</v>
      </c>
      <c r="C57" s="74" t="s">
        <v>181</v>
      </c>
      <c r="D57" s="122">
        <v>17000</v>
      </c>
      <c r="E57" s="71">
        <v>5</v>
      </c>
      <c r="F57" s="121">
        <f t="shared" si="0"/>
        <v>85000</v>
      </c>
      <c r="G57" s="76" t="s">
        <v>91</v>
      </c>
      <c r="J57" s="73"/>
      <c r="K57" s="74"/>
      <c r="L57" s="77"/>
      <c r="N57" s="75"/>
      <c r="O57" s="76"/>
    </row>
    <row r="58" spans="1:15" hidden="1">
      <c r="A58" s="71">
        <v>53</v>
      </c>
      <c r="B58" s="73">
        <v>42857</v>
      </c>
      <c r="C58" s="74" t="s">
        <v>195</v>
      </c>
      <c r="D58" s="122">
        <v>2000</v>
      </c>
      <c r="E58" s="71">
        <v>2</v>
      </c>
      <c r="F58" s="121">
        <f t="shared" si="0"/>
        <v>4000</v>
      </c>
      <c r="G58" s="76" t="s">
        <v>91</v>
      </c>
      <c r="J58" s="73"/>
      <c r="K58" s="74"/>
      <c r="L58" s="77"/>
      <c r="N58" s="75"/>
      <c r="O58" s="76"/>
    </row>
    <row r="59" spans="1:15" hidden="1">
      <c r="A59" s="71">
        <v>54</v>
      </c>
      <c r="B59" s="73">
        <v>42857</v>
      </c>
      <c r="C59" s="76" t="s">
        <v>191</v>
      </c>
      <c r="D59" s="121">
        <v>3200</v>
      </c>
      <c r="E59" s="71">
        <v>10</v>
      </c>
      <c r="F59" s="121">
        <f t="shared" si="0"/>
        <v>32000</v>
      </c>
      <c r="G59" s="76" t="s">
        <v>91</v>
      </c>
      <c r="J59" s="73"/>
      <c r="K59" s="76"/>
      <c r="O59" s="76"/>
    </row>
    <row r="60" spans="1:15">
      <c r="A60" s="71">
        <v>55</v>
      </c>
      <c r="B60" s="73">
        <v>42858</v>
      </c>
      <c r="C60" s="74" t="s">
        <v>190</v>
      </c>
      <c r="D60" s="121">
        <v>3800</v>
      </c>
      <c r="E60" s="71">
        <v>13</v>
      </c>
      <c r="F60" s="121">
        <f t="shared" si="0"/>
        <v>49400</v>
      </c>
      <c r="G60" s="76" t="s">
        <v>95</v>
      </c>
      <c r="J60" s="73"/>
      <c r="K60" s="74"/>
      <c r="L60" s="75"/>
      <c r="N60" s="75"/>
      <c r="O60" s="76"/>
    </row>
    <row r="61" spans="1:15" hidden="1">
      <c r="A61" s="71">
        <v>56</v>
      </c>
      <c r="B61" s="73">
        <v>42858</v>
      </c>
      <c r="C61" s="74" t="s">
        <v>178</v>
      </c>
      <c r="D61" s="121">
        <v>2000</v>
      </c>
      <c r="E61" s="71">
        <v>12</v>
      </c>
      <c r="F61" s="121">
        <f t="shared" si="0"/>
        <v>24000</v>
      </c>
      <c r="G61" s="76" t="s">
        <v>95</v>
      </c>
      <c r="J61" s="73"/>
      <c r="K61" s="74"/>
      <c r="L61" s="75"/>
      <c r="N61" s="75"/>
      <c r="O61" s="76"/>
    </row>
    <row r="62" spans="1:15" hidden="1">
      <c r="A62" s="71">
        <v>57</v>
      </c>
      <c r="B62" s="73">
        <v>42858</v>
      </c>
      <c r="C62" s="73" t="s">
        <v>93</v>
      </c>
      <c r="D62" s="121">
        <v>7000</v>
      </c>
      <c r="E62" s="71">
        <v>7</v>
      </c>
      <c r="F62" s="121">
        <f t="shared" si="0"/>
        <v>49000</v>
      </c>
      <c r="G62" s="76" t="s">
        <v>95</v>
      </c>
      <c r="J62" s="73"/>
      <c r="K62" s="73"/>
      <c r="L62" s="75"/>
      <c r="N62" s="75"/>
      <c r="O62" s="76"/>
    </row>
    <row r="63" spans="1:15" hidden="1">
      <c r="A63" s="71">
        <v>58</v>
      </c>
      <c r="B63" s="73">
        <v>42858</v>
      </c>
      <c r="C63" s="74" t="s">
        <v>125</v>
      </c>
      <c r="D63" s="121">
        <v>6300</v>
      </c>
      <c r="E63" s="71">
        <v>14</v>
      </c>
      <c r="F63" s="121">
        <f t="shared" si="0"/>
        <v>88200</v>
      </c>
      <c r="G63" s="76" t="s">
        <v>95</v>
      </c>
      <c r="J63" s="73"/>
      <c r="K63" s="74"/>
      <c r="L63" s="75"/>
      <c r="N63" s="75"/>
      <c r="O63" s="76"/>
    </row>
    <row r="64" spans="1:15" hidden="1">
      <c r="A64" s="71">
        <v>59</v>
      </c>
      <c r="B64" s="73">
        <v>42858</v>
      </c>
      <c r="C64" s="73" t="s">
        <v>92</v>
      </c>
      <c r="D64" s="121">
        <v>7600</v>
      </c>
      <c r="E64" s="71">
        <v>7</v>
      </c>
      <c r="F64" s="121">
        <f t="shared" si="0"/>
        <v>53200</v>
      </c>
      <c r="G64" s="76" t="s">
        <v>95</v>
      </c>
      <c r="J64" s="73"/>
      <c r="K64" s="73"/>
      <c r="L64" s="75"/>
      <c r="N64" s="75"/>
      <c r="O64" s="76"/>
    </row>
    <row r="65" spans="1:15" hidden="1">
      <c r="A65" s="71">
        <v>60</v>
      </c>
      <c r="B65" s="73">
        <v>42858</v>
      </c>
      <c r="C65" s="73" t="s">
        <v>180</v>
      </c>
      <c r="D65" s="122">
        <v>12000</v>
      </c>
      <c r="E65" s="71">
        <v>3</v>
      </c>
      <c r="F65" s="121">
        <f t="shared" si="0"/>
        <v>36000</v>
      </c>
      <c r="G65" s="76" t="s">
        <v>95</v>
      </c>
      <c r="J65" s="73"/>
      <c r="K65" s="73"/>
      <c r="L65" s="77"/>
      <c r="N65" s="75"/>
      <c r="O65" s="76"/>
    </row>
    <row r="66" spans="1:15" hidden="1">
      <c r="A66" s="71">
        <v>61</v>
      </c>
      <c r="B66" s="73">
        <v>42858</v>
      </c>
      <c r="C66" s="74" t="s">
        <v>181</v>
      </c>
      <c r="D66" s="122">
        <v>17000</v>
      </c>
      <c r="E66" s="71">
        <v>6</v>
      </c>
      <c r="F66" s="121">
        <f t="shared" si="0"/>
        <v>102000</v>
      </c>
      <c r="G66" s="76" t="s">
        <v>95</v>
      </c>
      <c r="J66" s="73"/>
      <c r="K66" s="74"/>
      <c r="L66" s="77"/>
      <c r="N66" s="75"/>
      <c r="O66" s="76"/>
    </row>
    <row r="67" spans="1:15" hidden="1">
      <c r="A67" s="71">
        <v>62</v>
      </c>
      <c r="B67" s="73">
        <v>42858</v>
      </c>
      <c r="C67" s="74" t="s">
        <v>196</v>
      </c>
      <c r="D67" s="122">
        <v>2000</v>
      </c>
      <c r="E67" s="71">
        <v>5</v>
      </c>
      <c r="F67" s="121">
        <f t="shared" si="0"/>
        <v>10000</v>
      </c>
      <c r="G67" s="76" t="s">
        <v>95</v>
      </c>
      <c r="J67" s="73"/>
      <c r="K67" s="74"/>
      <c r="L67" s="77"/>
      <c r="N67" s="75"/>
      <c r="O67" s="76"/>
    </row>
    <row r="68" spans="1:15" hidden="1">
      <c r="A68" s="71">
        <v>63</v>
      </c>
      <c r="B68" s="73">
        <v>42858</v>
      </c>
      <c r="C68" s="76" t="s">
        <v>183</v>
      </c>
      <c r="D68" s="121">
        <v>3200</v>
      </c>
      <c r="E68" s="71">
        <v>0</v>
      </c>
      <c r="F68" s="121">
        <f t="shared" si="0"/>
        <v>0</v>
      </c>
      <c r="G68" s="76" t="s">
        <v>95</v>
      </c>
      <c r="J68" s="73"/>
      <c r="K68" s="76"/>
      <c r="O68" s="76"/>
    </row>
    <row r="69" spans="1:15" hidden="1">
      <c r="A69" s="71">
        <v>64</v>
      </c>
      <c r="B69" s="73">
        <v>42858</v>
      </c>
      <c r="C69" s="74" t="s">
        <v>190</v>
      </c>
      <c r="D69" s="121">
        <v>3800</v>
      </c>
      <c r="E69" s="71">
        <v>16</v>
      </c>
      <c r="F69" s="121">
        <f t="shared" si="0"/>
        <v>60800</v>
      </c>
      <c r="G69" s="76" t="s">
        <v>94</v>
      </c>
      <c r="J69" s="73"/>
      <c r="K69" s="74"/>
      <c r="L69" s="75"/>
      <c r="N69" s="75"/>
      <c r="O69" s="76"/>
    </row>
    <row r="70" spans="1:15" hidden="1">
      <c r="A70" s="71">
        <v>65</v>
      </c>
      <c r="B70" s="73">
        <v>42858</v>
      </c>
      <c r="C70" s="74" t="s">
        <v>178</v>
      </c>
      <c r="D70" s="121">
        <v>2000</v>
      </c>
      <c r="E70" s="71">
        <v>8</v>
      </c>
      <c r="F70" s="121">
        <f t="shared" si="0"/>
        <v>16000</v>
      </c>
      <c r="G70" s="76" t="s">
        <v>94</v>
      </c>
      <c r="J70" s="73"/>
      <c r="K70" s="74"/>
      <c r="L70" s="75"/>
      <c r="N70" s="75"/>
      <c r="O70" s="76"/>
    </row>
    <row r="71" spans="1:15" hidden="1">
      <c r="A71" s="71">
        <v>66</v>
      </c>
      <c r="B71" s="73">
        <v>42858</v>
      </c>
      <c r="C71" s="73" t="s">
        <v>93</v>
      </c>
      <c r="D71" s="121">
        <v>7000</v>
      </c>
      <c r="E71" s="71">
        <v>6</v>
      </c>
      <c r="F71" s="121">
        <f t="shared" ref="F71:F104" si="1">D71*E71</f>
        <v>42000</v>
      </c>
      <c r="G71" s="76" t="s">
        <v>94</v>
      </c>
      <c r="J71" s="73"/>
      <c r="K71" s="73"/>
      <c r="L71" s="75"/>
      <c r="N71" s="75"/>
      <c r="O71" s="76"/>
    </row>
    <row r="72" spans="1:15" hidden="1">
      <c r="A72" s="71">
        <v>67</v>
      </c>
      <c r="B72" s="73">
        <v>42858</v>
      </c>
      <c r="C72" s="74" t="s">
        <v>125</v>
      </c>
      <c r="D72" s="121">
        <v>6300</v>
      </c>
      <c r="E72" s="71">
        <v>7</v>
      </c>
      <c r="F72" s="121">
        <f t="shared" si="1"/>
        <v>44100</v>
      </c>
      <c r="G72" s="76" t="s">
        <v>94</v>
      </c>
      <c r="J72" s="73"/>
      <c r="K72" s="74"/>
      <c r="L72" s="75"/>
      <c r="N72" s="75"/>
      <c r="O72" s="76"/>
    </row>
    <row r="73" spans="1:15" hidden="1">
      <c r="A73" s="71">
        <v>68</v>
      </c>
      <c r="B73" s="73">
        <v>42858</v>
      </c>
      <c r="C73" s="73" t="s">
        <v>92</v>
      </c>
      <c r="D73" s="121">
        <v>7600</v>
      </c>
      <c r="E73" s="71">
        <v>10</v>
      </c>
      <c r="F73" s="121">
        <f t="shared" si="1"/>
        <v>76000</v>
      </c>
      <c r="G73" s="76" t="s">
        <v>94</v>
      </c>
      <c r="J73" s="73"/>
      <c r="K73" s="73"/>
      <c r="L73" s="75"/>
      <c r="N73" s="75"/>
      <c r="O73" s="76"/>
    </row>
    <row r="74" spans="1:15" hidden="1">
      <c r="A74" s="71">
        <v>69</v>
      </c>
      <c r="B74" s="73">
        <v>42858</v>
      </c>
      <c r="C74" s="73" t="s">
        <v>194</v>
      </c>
      <c r="D74" s="122">
        <v>12000</v>
      </c>
      <c r="E74" s="71">
        <v>0</v>
      </c>
      <c r="F74" s="121">
        <f t="shared" si="1"/>
        <v>0</v>
      </c>
      <c r="G74" s="76" t="s">
        <v>94</v>
      </c>
      <c r="J74" s="73"/>
      <c r="K74" s="73"/>
      <c r="L74" s="77"/>
      <c r="N74" s="75"/>
      <c r="O74" s="76"/>
    </row>
    <row r="75" spans="1:15" hidden="1">
      <c r="A75" s="71">
        <v>70</v>
      </c>
      <c r="B75" s="73">
        <v>42858</v>
      </c>
      <c r="C75" s="74" t="s">
        <v>181</v>
      </c>
      <c r="D75" s="122">
        <v>17000</v>
      </c>
      <c r="E75" s="71">
        <v>12</v>
      </c>
      <c r="F75" s="121">
        <f t="shared" si="1"/>
        <v>204000</v>
      </c>
      <c r="G75" s="76" t="s">
        <v>94</v>
      </c>
      <c r="J75" s="73"/>
      <c r="K75" s="74"/>
      <c r="L75" s="77"/>
      <c r="N75" s="75"/>
      <c r="O75" s="76"/>
    </row>
    <row r="76" spans="1:15" hidden="1">
      <c r="A76" s="71">
        <v>71</v>
      </c>
      <c r="B76" s="73">
        <v>42858</v>
      </c>
      <c r="C76" s="74" t="s">
        <v>182</v>
      </c>
      <c r="D76" s="122">
        <v>2000</v>
      </c>
      <c r="E76" s="71">
        <v>6</v>
      </c>
      <c r="F76" s="121">
        <f t="shared" si="1"/>
        <v>12000</v>
      </c>
      <c r="G76" s="76" t="s">
        <v>94</v>
      </c>
      <c r="J76" s="73"/>
      <c r="K76" s="74"/>
      <c r="L76" s="77"/>
      <c r="N76" s="75"/>
      <c r="O76" s="76"/>
    </row>
    <row r="77" spans="1:15" hidden="1">
      <c r="A77" s="71">
        <v>72</v>
      </c>
      <c r="B77" s="73">
        <v>42858</v>
      </c>
      <c r="C77" s="76" t="s">
        <v>186</v>
      </c>
      <c r="D77" s="121">
        <v>3200</v>
      </c>
      <c r="E77" s="71">
        <v>9</v>
      </c>
      <c r="F77" s="121">
        <f t="shared" si="1"/>
        <v>28800</v>
      </c>
      <c r="G77" s="76" t="s">
        <v>94</v>
      </c>
      <c r="J77" s="73"/>
      <c r="K77" s="76"/>
      <c r="O77" s="76"/>
    </row>
    <row r="78" spans="1:15">
      <c r="A78" s="71">
        <v>73</v>
      </c>
      <c r="B78" s="73">
        <v>42858</v>
      </c>
      <c r="C78" s="74" t="s">
        <v>187</v>
      </c>
      <c r="D78" s="121">
        <v>3800</v>
      </c>
      <c r="E78" s="71">
        <v>15</v>
      </c>
      <c r="F78" s="121">
        <f t="shared" si="1"/>
        <v>57000</v>
      </c>
      <c r="G78" s="76" t="s">
        <v>91</v>
      </c>
      <c r="J78" s="73"/>
      <c r="K78" s="74"/>
      <c r="L78" s="75"/>
      <c r="N78" s="75"/>
      <c r="O78" s="76"/>
    </row>
    <row r="79" spans="1:15" hidden="1">
      <c r="A79" s="71">
        <v>74</v>
      </c>
      <c r="B79" s="73">
        <v>42858</v>
      </c>
      <c r="C79" s="74" t="s">
        <v>178</v>
      </c>
      <c r="D79" s="121">
        <v>2000</v>
      </c>
      <c r="E79" s="71">
        <v>12</v>
      </c>
      <c r="F79" s="121">
        <f t="shared" si="1"/>
        <v>24000</v>
      </c>
      <c r="G79" s="76" t="s">
        <v>91</v>
      </c>
      <c r="J79" s="73"/>
      <c r="K79" s="74"/>
      <c r="L79" s="75"/>
      <c r="N79" s="75"/>
      <c r="O79" s="76"/>
    </row>
    <row r="80" spans="1:15" hidden="1">
      <c r="A80" s="71">
        <v>75</v>
      </c>
      <c r="B80" s="73">
        <v>42858</v>
      </c>
      <c r="C80" s="73" t="s">
        <v>93</v>
      </c>
      <c r="D80" s="121">
        <v>7000</v>
      </c>
      <c r="E80" s="71">
        <v>9</v>
      </c>
      <c r="F80" s="121">
        <f t="shared" si="1"/>
        <v>63000</v>
      </c>
      <c r="G80" s="76" t="s">
        <v>91</v>
      </c>
      <c r="J80" s="73"/>
      <c r="K80" s="73"/>
      <c r="L80" s="75"/>
      <c r="N80" s="75"/>
      <c r="O80" s="76"/>
    </row>
    <row r="81" spans="1:15" hidden="1">
      <c r="A81" s="71">
        <v>76</v>
      </c>
      <c r="B81" s="73">
        <v>42858</v>
      </c>
      <c r="C81" s="74" t="s">
        <v>125</v>
      </c>
      <c r="D81" s="121">
        <v>6300</v>
      </c>
      <c r="E81" s="71">
        <v>6</v>
      </c>
      <c r="F81" s="121">
        <f t="shared" si="1"/>
        <v>37800</v>
      </c>
      <c r="G81" s="76" t="s">
        <v>91</v>
      </c>
      <c r="J81" s="73"/>
      <c r="K81" s="74"/>
      <c r="L81" s="75"/>
      <c r="N81" s="75"/>
      <c r="O81" s="76"/>
    </row>
    <row r="82" spans="1:15" hidden="1">
      <c r="A82" s="71">
        <v>77</v>
      </c>
      <c r="B82" s="73">
        <v>42858</v>
      </c>
      <c r="C82" s="73" t="s">
        <v>92</v>
      </c>
      <c r="D82" s="121">
        <v>7600</v>
      </c>
      <c r="E82" s="71">
        <v>5</v>
      </c>
      <c r="F82" s="121">
        <f t="shared" si="1"/>
        <v>38000</v>
      </c>
      <c r="G82" s="76" t="s">
        <v>91</v>
      </c>
      <c r="J82" s="73"/>
      <c r="K82" s="73"/>
      <c r="L82" s="75"/>
      <c r="N82" s="75"/>
      <c r="O82" s="76"/>
    </row>
    <row r="83" spans="1:15" hidden="1">
      <c r="A83" s="71">
        <v>78</v>
      </c>
      <c r="B83" s="73">
        <v>42858</v>
      </c>
      <c r="C83" s="73" t="s">
        <v>188</v>
      </c>
      <c r="D83" s="122">
        <v>12000</v>
      </c>
      <c r="E83" s="71">
        <v>4</v>
      </c>
      <c r="F83" s="121">
        <f t="shared" si="1"/>
        <v>48000</v>
      </c>
      <c r="G83" s="76" t="s">
        <v>91</v>
      </c>
      <c r="J83" s="73"/>
      <c r="K83" s="116"/>
      <c r="L83" s="119"/>
      <c r="M83" s="115"/>
      <c r="N83" s="117"/>
      <c r="O83" s="118"/>
    </row>
    <row r="84" spans="1:15" hidden="1">
      <c r="A84" s="71">
        <v>79</v>
      </c>
      <c r="B84" s="73">
        <v>42858</v>
      </c>
      <c r="C84" s="74" t="s">
        <v>181</v>
      </c>
      <c r="D84" s="122">
        <v>17000</v>
      </c>
      <c r="E84" s="71">
        <v>11</v>
      </c>
      <c r="F84" s="121">
        <f t="shared" si="1"/>
        <v>187000</v>
      </c>
      <c r="G84" s="76" t="s">
        <v>91</v>
      </c>
      <c r="J84" s="73"/>
      <c r="K84" s="74"/>
      <c r="L84" s="77"/>
      <c r="N84" s="75"/>
      <c r="O84" s="76"/>
    </row>
    <row r="85" spans="1:15" hidden="1">
      <c r="A85" s="71">
        <v>80</v>
      </c>
      <c r="B85" s="73">
        <v>42858</v>
      </c>
      <c r="C85" s="74" t="s">
        <v>189</v>
      </c>
      <c r="D85" s="122">
        <v>2000</v>
      </c>
      <c r="E85" s="71">
        <v>10</v>
      </c>
      <c r="F85" s="121">
        <f t="shared" si="1"/>
        <v>20000</v>
      </c>
      <c r="G85" s="76" t="s">
        <v>91</v>
      </c>
      <c r="J85" s="73"/>
      <c r="K85" s="74"/>
      <c r="L85" s="77"/>
      <c r="N85" s="75"/>
      <c r="O85" s="76"/>
    </row>
    <row r="86" spans="1:15" hidden="1">
      <c r="A86" s="71">
        <v>81</v>
      </c>
      <c r="B86" s="73">
        <v>42858</v>
      </c>
      <c r="C86" s="76" t="s">
        <v>186</v>
      </c>
      <c r="D86" s="121">
        <v>3200</v>
      </c>
      <c r="E86" s="71">
        <v>10</v>
      </c>
      <c r="F86" s="121">
        <f t="shared" si="1"/>
        <v>32000</v>
      </c>
      <c r="G86" s="76" t="s">
        <v>91</v>
      </c>
      <c r="J86" s="73"/>
      <c r="K86" s="76"/>
      <c r="O86" s="76"/>
    </row>
    <row r="87" spans="1:15">
      <c r="A87" s="71">
        <v>82</v>
      </c>
      <c r="B87" s="73">
        <v>42859</v>
      </c>
      <c r="C87" s="74" t="s">
        <v>190</v>
      </c>
      <c r="D87" s="121">
        <v>3800</v>
      </c>
      <c r="E87" s="71">
        <v>12</v>
      </c>
      <c r="F87" s="121">
        <f t="shared" si="1"/>
        <v>45600</v>
      </c>
      <c r="G87" s="76" t="s">
        <v>95</v>
      </c>
      <c r="J87" s="73"/>
      <c r="K87" s="74"/>
      <c r="L87" s="75"/>
      <c r="N87" s="75"/>
      <c r="O87" s="76"/>
    </row>
    <row r="88" spans="1:15" hidden="1">
      <c r="A88" s="71">
        <v>83</v>
      </c>
      <c r="B88" s="73">
        <v>42859</v>
      </c>
      <c r="C88" s="74" t="s">
        <v>178</v>
      </c>
      <c r="D88" s="121">
        <v>2000</v>
      </c>
      <c r="E88" s="71">
        <v>12</v>
      </c>
      <c r="F88" s="121">
        <f t="shared" si="1"/>
        <v>24000</v>
      </c>
      <c r="G88" s="76" t="s">
        <v>95</v>
      </c>
      <c r="J88" s="73"/>
      <c r="K88" s="74"/>
      <c r="L88" s="75"/>
      <c r="N88" s="75"/>
      <c r="O88" s="76"/>
    </row>
    <row r="89" spans="1:15" hidden="1">
      <c r="A89" s="71">
        <v>84</v>
      </c>
      <c r="B89" s="73">
        <v>42859</v>
      </c>
      <c r="C89" s="73" t="s">
        <v>93</v>
      </c>
      <c r="D89" s="121">
        <v>7000</v>
      </c>
      <c r="E89" s="71">
        <v>7</v>
      </c>
      <c r="F89" s="121">
        <f t="shared" si="1"/>
        <v>49000</v>
      </c>
      <c r="G89" s="76" t="s">
        <v>95</v>
      </c>
      <c r="J89" s="73"/>
      <c r="K89" s="73"/>
      <c r="L89" s="75"/>
      <c r="N89" s="75"/>
      <c r="O89" s="76"/>
    </row>
    <row r="90" spans="1:15" hidden="1">
      <c r="A90" s="71">
        <v>85</v>
      </c>
      <c r="B90" s="73">
        <v>42859</v>
      </c>
      <c r="C90" s="74" t="s">
        <v>125</v>
      </c>
      <c r="D90" s="121">
        <v>6300</v>
      </c>
      <c r="E90" s="71">
        <v>8</v>
      </c>
      <c r="F90" s="121">
        <f t="shared" si="1"/>
        <v>50400</v>
      </c>
      <c r="G90" s="76" t="s">
        <v>95</v>
      </c>
      <c r="J90" s="73"/>
      <c r="K90" s="74"/>
      <c r="L90" s="75"/>
      <c r="N90" s="75"/>
      <c r="O90" s="76"/>
    </row>
    <row r="91" spans="1:15" hidden="1">
      <c r="A91" s="71">
        <v>86</v>
      </c>
      <c r="B91" s="73">
        <v>42859</v>
      </c>
      <c r="C91" s="73" t="s">
        <v>92</v>
      </c>
      <c r="D91" s="121">
        <v>7600</v>
      </c>
      <c r="E91" s="71">
        <v>7</v>
      </c>
      <c r="F91" s="121">
        <f t="shared" si="1"/>
        <v>53200</v>
      </c>
      <c r="G91" s="76" t="s">
        <v>95</v>
      </c>
      <c r="J91" s="73"/>
      <c r="K91" s="73"/>
      <c r="L91" s="75"/>
      <c r="N91" s="75"/>
      <c r="O91" s="76"/>
    </row>
    <row r="92" spans="1:15" hidden="1">
      <c r="A92" s="71">
        <v>87</v>
      </c>
      <c r="B92" s="73">
        <v>42859</v>
      </c>
      <c r="C92" s="73" t="s">
        <v>188</v>
      </c>
      <c r="D92" s="122">
        <v>12000</v>
      </c>
      <c r="E92" s="71">
        <v>3</v>
      </c>
      <c r="F92" s="121">
        <f t="shared" si="1"/>
        <v>36000</v>
      </c>
      <c r="G92" s="76" t="s">
        <v>95</v>
      </c>
      <c r="J92" s="73"/>
      <c r="K92" s="73"/>
      <c r="L92" s="77"/>
      <c r="N92" s="75"/>
      <c r="O92" s="76"/>
    </row>
    <row r="93" spans="1:15" hidden="1">
      <c r="A93" s="71">
        <v>88</v>
      </c>
      <c r="B93" s="73">
        <v>42859</v>
      </c>
      <c r="C93" s="74" t="s">
        <v>181</v>
      </c>
      <c r="D93" s="122">
        <v>17000</v>
      </c>
      <c r="E93" s="71">
        <v>5</v>
      </c>
      <c r="F93" s="121">
        <f t="shared" si="1"/>
        <v>85000</v>
      </c>
      <c r="G93" s="76" t="s">
        <v>95</v>
      </c>
      <c r="J93" s="73"/>
      <c r="K93" s="74"/>
      <c r="L93" s="77"/>
      <c r="N93" s="75"/>
      <c r="O93" s="76"/>
    </row>
    <row r="94" spans="1:15" hidden="1">
      <c r="A94" s="71">
        <v>89</v>
      </c>
      <c r="B94" s="73">
        <v>42859</v>
      </c>
      <c r="C94" s="74" t="s">
        <v>182</v>
      </c>
      <c r="D94" s="122">
        <v>2000</v>
      </c>
      <c r="E94" s="71">
        <v>5</v>
      </c>
      <c r="F94" s="121">
        <f t="shared" si="1"/>
        <v>10000</v>
      </c>
      <c r="G94" s="76" t="s">
        <v>95</v>
      </c>
      <c r="J94" s="73"/>
      <c r="K94" s="74"/>
      <c r="L94" s="77"/>
      <c r="N94" s="75"/>
      <c r="O94" s="76"/>
    </row>
    <row r="95" spans="1:15" hidden="1">
      <c r="A95" s="71">
        <v>90</v>
      </c>
      <c r="B95" s="73">
        <v>42859</v>
      </c>
      <c r="C95" s="76" t="s">
        <v>191</v>
      </c>
      <c r="D95" s="121">
        <v>3200</v>
      </c>
      <c r="E95" s="71">
        <v>5</v>
      </c>
      <c r="F95" s="121">
        <f t="shared" si="1"/>
        <v>16000</v>
      </c>
      <c r="G95" s="76" t="s">
        <v>95</v>
      </c>
      <c r="J95" s="73"/>
      <c r="K95" s="76"/>
      <c r="O95" s="76"/>
    </row>
    <row r="96" spans="1:15" hidden="1">
      <c r="A96" s="71">
        <v>91</v>
      </c>
      <c r="B96" s="73">
        <v>42859</v>
      </c>
      <c r="C96" s="74" t="s">
        <v>197</v>
      </c>
      <c r="D96" s="121">
        <v>3800</v>
      </c>
      <c r="E96" s="71">
        <v>17</v>
      </c>
      <c r="F96" s="121">
        <f t="shared" si="1"/>
        <v>64600</v>
      </c>
      <c r="G96" s="76" t="s">
        <v>94</v>
      </c>
      <c r="J96" s="73"/>
      <c r="K96" s="74"/>
      <c r="L96" s="75"/>
      <c r="N96" s="75"/>
      <c r="O96" s="76"/>
    </row>
    <row r="97" spans="1:15" hidden="1">
      <c r="A97" s="71">
        <v>92</v>
      </c>
      <c r="B97" s="73">
        <v>42859</v>
      </c>
      <c r="C97" s="74" t="s">
        <v>178</v>
      </c>
      <c r="D97" s="121">
        <v>2000</v>
      </c>
      <c r="E97" s="71">
        <v>10</v>
      </c>
      <c r="F97" s="121">
        <f t="shared" si="1"/>
        <v>20000</v>
      </c>
      <c r="G97" s="76" t="s">
        <v>94</v>
      </c>
      <c r="J97" s="73"/>
      <c r="K97" s="74"/>
      <c r="L97" s="75"/>
      <c r="N97" s="75"/>
      <c r="O97" s="76"/>
    </row>
    <row r="98" spans="1:15" hidden="1">
      <c r="A98" s="71">
        <v>93</v>
      </c>
      <c r="B98" s="73">
        <v>42859</v>
      </c>
      <c r="C98" s="73" t="s">
        <v>93</v>
      </c>
      <c r="D98" s="121">
        <v>7000</v>
      </c>
      <c r="E98" s="71">
        <v>12</v>
      </c>
      <c r="F98" s="121">
        <f t="shared" si="1"/>
        <v>84000</v>
      </c>
      <c r="G98" s="76" t="s">
        <v>94</v>
      </c>
      <c r="J98" s="73"/>
      <c r="K98" s="73"/>
      <c r="L98" s="75"/>
      <c r="N98" s="75"/>
      <c r="O98" s="76"/>
    </row>
    <row r="99" spans="1:15" hidden="1">
      <c r="A99" s="71">
        <v>94</v>
      </c>
      <c r="B99" s="73">
        <v>42859</v>
      </c>
      <c r="C99" s="74" t="s">
        <v>125</v>
      </c>
      <c r="D99" s="121">
        <v>6300</v>
      </c>
      <c r="E99" s="71">
        <v>5</v>
      </c>
      <c r="F99" s="121">
        <f t="shared" si="1"/>
        <v>31500</v>
      </c>
      <c r="G99" s="76" t="s">
        <v>94</v>
      </c>
      <c r="J99" s="73"/>
      <c r="K99" s="74"/>
      <c r="L99" s="75"/>
      <c r="N99" s="75"/>
      <c r="O99" s="76"/>
    </row>
    <row r="100" spans="1:15" hidden="1">
      <c r="A100" s="71">
        <v>95</v>
      </c>
      <c r="B100" s="73">
        <v>42859</v>
      </c>
      <c r="C100" s="73" t="s">
        <v>92</v>
      </c>
      <c r="D100" s="121">
        <v>7600</v>
      </c>
      <c r="E100" s="71">
        <v>6</v>
      </c>
      <c r="F100" s="121">
        <f t="shared" si="1"/>
        <v>45600</v>
      </c>
      <c r="G100" s="76" t="s">
        <v>94</v>
      </c>
      <c r="J100" s="73"/>
      <c r="K100" s="73"/>
      <c r="L100" s="75"/>
      <c r="N100" s="75"/>
      <c r="O100" s="76"/>
    </row>
    <row r="101" spans="1:15" hidden="1">
      <c r="A101" s="71">
        <v>96</v>
      </c>
      <c r="B101" s="73">
        <v>42859</v>
      </c>
      <c r="C101" s="73" t="s">
        <v>188</v>
      </c>
      <c r="D101" s="122">
        <v>12000</v>
      </c>
      <c r="E101" s="71">
        <v>5</v>
      </c>
      <c r="F101" s="121">
        <f t="shared" si="1"/>
        <v>60000</v>
      </c>
      <c r="G101" s="76" t="s">
        <v>94</v>
      </c>
      <c r="J101" s="73"/>
      <c r="K101" s="73"/>
      <c r="L101" s="77"/>
      <c r="N101" s="75"/>
      <c r="O101" s="76"/>
    </row>
    <row r="102" spans="1:15" hidden="1">
      <c r="A102" s="71">
        <v>97</v>
      </c>
      <c r="B102" s="73">
        <v>42859</v>
      </c>
      <c r="C102" s="74" t="s">
        <v>181</v>
      </c>
      <c r="D102" s="122">
        <v>17000</v>
      </c>
      <c r="E102" s="71">
        <v>15</v>
      </c>
      <c r="F102" s="121">
        <f t="shared" si="1"/>
        <v>255000</v>
      </c>
      <c r="G102" s="76" t="s">
        <v>94</v>
      </c>
      <c r="J102" s="73"/>
      <c r="K102" s="74"/>
      <c r="L102" s="77"/>
      <c r="N102" s="75"/>
      <c r="O102" s="76"/>
    </row>
    <row r="103" spans="1:15" hidden="1">
      <c r="A103" s="71">
        <v>98</v>
      </c>
      <c r="B103" s="73">
        <v>42859</v>
      </c>
      <c r="C103" s="74" t="s">
        <v>192</v>
      </c>
      <c r="D103" s="122">
        <v>2000</v>
      </c>
      <c r="E103" s="71">
        <v>9</v>
      </c>
      <c r="F103" s="121">
        <f t="shared" si="1"/>
        <v>18000</v>
      </c>
      <c r="G103" s="76" t="s">
        <v>94</v>
      </c>
      <c r="J103" s="73"/>
      <c r="K103" s="74"/>
      <c r="L103" s="77"/>
      <c r="N103" s="75"/>
      <c r="O103" s="76"/>
    </row>
    <row r="104" spans="1:15" hidden="1">
      <c r="A104" s="71">
        <v>99</v>
      </c>
      <c r="B104" s="73">
        <v>42859</v>
      </c>
      <c r="C104" s="76" t="s">
        <v>186</v>
      </c>
      <c r="D104" s="121">
        <v>3200</v>
      </c>
      <c r="E104" s="71">
        <v>8</v>
      </c>
      <c r="F104" s="121">
        <f t="shared" si="1"/>
        <v>25600</v>
      </c>
      <c r="G104" s="76" t="s">
        <v>94</v>
      </c>
      <c r="J104" s="73"/>
      <c r="K104" s="76"/>
      <c r="O104" s="76"/>
    </row>
    <row r="105" spans="1:15">
      <c r="A105" s="71">
        <v>100</v>
      </c>
      <c r="B105" s="73">
        <v>42859</v>
      </c>
      <c r="C105" s="74" t="s">
        <v>187</v>
      </c>
      <c r="D105" s="121">
        <v>3800</v>
      </c>
      <c r="E105" s="71">
        <v>12</v>
      </c>
      <c r="F105" s="121">
        <f>D105*E105</f>
        <v>45600</v>
      </c>
      <c r="G105" s="76" t="s">
        <v>91</v>
      </c>
      <c r="J105" s="73"/>
      <c r="K105" s="74"/>
      <c r="L105" s="75"/>
      <c r="N105" s="75"/>
      <c r="O105" s="76"/>
    </row>
    <row r="106" spans="1:15" hidden="1">
      <c r="A106" s="71">
        <v>101</v>
      </c>
      <c r="B106" s="73">
        <v>42859</v>
      </c>
      <c r="C106" s="74" t="s">
        <v>178</v>
      </c>
      <c r="D106" s="121">
        <v>2000</v>
      </c>
      <c r="E106" s="71">
        <v>8</v>
      </c>
      <c r="F106" s="121">
        <f t="shared" ref="F106:F114" si="2">D106*E106</f>
        <v>16000</v>
      </c>
      <c r="G106" s="76" t="s">
        <v>91</v>
      </c>
      <c r="J106" s="73"/>
      <c r="K106" s="74"/>
      <c r="L106" s="75"/>
      <c r="N106" s="75"/>
      <c r="O106" s="76"/>
    </row>
    <row r="107" spans="1:15" hidden="1">
      <c r="A107" s="71">
        <v>102</v>
      </c>
      <c r="B107" s="73">
        <v>42859</v>
      </c>
      <c r="C107" s="73" t="s">
        <v>93</v>
      </c>
      <c r="D107" s="121">
        <v>7000</v>
      </c>
      <c r="E107" s="71">
        <v>8</v>
      </c>
      <c r="F107" s="121">
        <f t="shared" si="2"/>
        <v>56000</v>
      </c>
      <c r="G107" s="76" t="s">
        <v>91</v>
      </c>
      <c r="J107" s="73"/>
      <c r="K107" s="73"/>
      <c r="L107" s="75"/>
      <c r="N107" s="75"/>
      <c r="O107" s="76"/>
    </row>
    <row r="108" spans="1:15" hidden="1">
      <c r="A108" s="71">
        <v>103</v>
      </c>
      <c r="B108" s="73">
        <v>42859</v>
      </c>
      <c r="C108" s="74" t="s">
        <v>125</v>
      </c>
      <c r="D108" s="121">
        <v>6300</v>
      </c>
      <c r="E108" s="71">
        <v>4</v>
      </c>
      <c r="F108" s="121">
        <f t="shared" si="2"/>
        <v>25200</v>
      </c>
      <c r="G108" s="76" t="s">
        <v>91</v>
      </c>
      <c r="J108" s="73"/>
      <c r="K108" s="74"/>
      <c r="L108" s="75"/>
      <c r="N108" s="75"/>
      <c r="O108" s="76"/>
    </row>
    <row r="109" spans="1:15" hidden="1">
      <c r="A109" s="71">
        <v>104</v>
      </c>
      <c r="B109" s="73">
        <v>42859</v>
      </c>
      <c r="C109" s="73" t="s">
        <v>92</v>
      </c>
      <c r="D109" s="121">
        <v>7600</v>
      </c>
      <c r="E109" s="71">
        <v>9</v>
      </c>
      <c r="F109" s="121">
        <f t="shared" si="2"/>
        <v>68400</v>
      </c>
      <c r="G109" s="76" t="s">
        <v>91</v>
      </c>
      <c r="J109" s="73"/>
      <c r="K109" s="73"/>
      <c r="L109" s="75"/>
      <c r="N109" s="75"/>
      <c r="O109" s="76"/>
    </row>
    <row r="110" spans="1:15" hidden="1">
      <c r="A110" s="71">
        <v>105</v>
      </c>
      <c r="B110" s="73">
        <v>42859</v>
      </c>
      <c r="C110" s="73" t="s">
        <v>194</v>
      </c>
      <c r="D110" s="122">
        <v>12000</v>
      </c>
      <c r="E110" s="71">
        <v>9</v>
      </c>
      <c r="F110" s="121">
        <f t="shared" si="2"/>
        <v>108000</v>
      </c>
      <c r="G110" s="76" t="s">
        <v>91</v>
      </c>
      <c r="J110" s="73"/>
      <c r="K110" s="116"/>
      <c r="L110" s="119"/>
      <c r="M110" s="115"/>
      <c r="N110" s="117"/>
      <c r="O110" s="118"/>
    </row>
    <row r="111" spans="1:15" hidden="1">
      <c r="A111" s="71">
        <v>106</v>
      </c>
      <c r="B111" s="73">
        <v>42859</v>
      </c>
      <c r="C111" s="74" t="s">
        <v>181</v>
      </c>
      <c r="D111" s="122">
        <v>17000</v>
      </c>
      <c r="E111" s="71">
        <v>10</v>
      </c>
      <c r="F111" s="121">
        <f t="shared" si="2"/>
        <v>170000</v>
      </c>
      <c r="G111" s="76" t="s">
        <v>91</v>
      </c>
      <c r="J111" s="73"/>
      <c r="K111" s="74"/>
      <c r="L111" s="77"/>
      <c r="N111" s="75"/>
      <c r="O111" s="76"/>
    </row>
    <row r="112" spans="1:15" hidden="1">
      <c r="A112" s="71">
        <v>107</v>
      </c>
      <c r="B112" s="73">
        <v>42859</v>
      </c>
      <c r="C112" s="74" t="s">
        <v>192</v>
      </c>
      <c r="D112" s="122">
        <v>2000</v>
      </c>
      <c r="E112" s="71">
        <v>8</v>
      </c>
      <c r="F112" s="121">
        <f t="shared" si="2"/>
        <v>16000</v>
      </c>
      <c r="G112" s="76" t="s">
        <v>91</v>
      </c>
      <c r="J112" s="73"/>
      <c r="K112" s="74"/>
      <c r="L112" s="77"/>
      <c r="N112" s="75"/>
      <c r="O112" s="76"/>
    </row>
    <row r="113" spans="1:15" hidden="1">
      <c r="A113" s="71">
        <v>108</v>
      </c>
      <c r="B113" s="73">
        <v>42859</v>
      </c>
      <c r="C113" s="76" t="s">
        <v>191</v>
      </c>
      <c r="D113" s="121">
        <v>3200</v>
      </c>
      <c r="E113" s="71">
        <v>10</v>
      </c>
      <c r="F113" s="121">
        <f t="shared" si="2"/>
        <v>32000</v>
      </c>
      <c r="G113" s="76" t="s">
        <v>91</v>
      </c>
      <c r="J113" s="73"/>
      <c r="K113" s="76"/>
      <c r="O113" s="76"/>
    </row>
    <row r="114" spans="1:15">
      <c r="A114" s="71">
        <v>109</v>
      </c>
      <c r="B114" s="73">
        <v>42860</v>
      </c>
      <c r="C114" s="74" t="s">
        <v>187</v>
      </c>
      <c r="D114" s="121">
        <v>3800</v>
      </c>
      <c r="E114" s="71">
        <v>17</v>
      </c>
      <c r="F114" s="121">
        <f t="shared" si="2"/>
        <v>64600</v>
      </c>
      <c r="G114" s="76" t="s">
        <v>95</v>
      </c>
      <c r="J114" s="73"/>
      <c r="K114" s="74"/>
      <c r="L114" s="75"/>
      <c r="N114" s="75"/>
      <c r="O114" s="76"/>
    </row>
    <row r="115" spans="1:15" hidden="1">
      <c r="A115" s="71">
        <v>110</v>
      </c>
      <c r="B115" s="73">
        <v>42860</v>
      </c>
      <c r="C115" s="74" t="s">
        <v>178</v>
      </c>
      <c r="D115" s="121">
        <v>2000</v>
      </c>
      <c r="E115" s="71">
        <v>10</v>
      </c>
      <c r="F115" s="121">
        <f>D115*E115</f>
        <v>20000</v>
      </c>
      <c r="G115" s="76" t="s">
        <v>95</v>
      </c>
      <c r="J115" s="73"/>
      <c r="K115" s="74"/>
      <c r="L115" s="75"/>
      <c r="N115" s="75"/>
      <c r="O115" s="76"/>
    </row>
    <row r="116" spans="1:15" hidden="1">
      <c r="A116" s="71">
        <v>111</v>
      </c>
      <c r="B116" s="73">
        <v>42860</v>
      </c>
      <c r="C116" s="73" t="s">
        <v>93</v>
      </c>
      <c r="D116" s="121">
        <v>7000</v>
      </c>
      <c r="E116" s="71">
        <v>7</v>
      </c>
      <c r="F116" s="121">
        <f t="shared" ref="F116:F131" si="3">D116*E116</f>
        <v>49000</v>
      </c>
      <c r="G116" s="76" t="s">
        <v>95</v>
      </c>
      <c r="J116" s="73"/>
      <c r="K116" s="73"/>
      <c r="L116" s="75"/>
      <c r="N116" s="75"/>
      <c r="O116" s="76"/>
    </row>
    <row r="117" spans="1:15" hidden="1">
      <c r="A117" s="71">
        <v>112</v>
      </c>
      <c r="B117" s="73">
        <v>42860</v>
      </c>
      <c r="C117" s="74" t="s">
        <v>125</v>
      </c>
      <c r="D117" s="121">
        <v>6300</v>
      </c>
      <c r="E117" s="71">
        <v>5</v>
      </c>
      <c r="F117" s="121">
        <f t="shared" si="3"/>
        <v>31500</v>
      </c>
      <c r="G117" s="76" t="s">
        <v>95</v>
      </c>
      <c r="J117" s="73"/>
      <c r="K117" s="74"/>
      <c r="L117" s="75"/>
      <c r="N117" s="75"/>
      <c r="O117" s="76"/>
    </row>
    <row r="118" spans="1:15" hidden="1">
      <c r="A118" s="71">
        <v>113</v>
      </c>
      <c r="B118" s="73">
        <v>42860</v>
      </c>
      <c r="C118" s="73" t="s">
        <v>92</v>
      </c>
      <c r="D118" s="121">
        <v>7600</v>
      </c>
      <c r="E118" s="71">
        <v>7</v>
      </c>
      <c r="F118" s="121">
        <f t="shared" si="3"/>
        <v>53200</v>
      </c>
      <c r="G118" s="76" t="s">
        <v>95</v>
      </c>
      <c r="J118" s="73"/>
      <c r="K118" s="73"/>
      <c r="L118" s="75"/>
      <c r="N118" s="75"/>
      <c r="O118" s="76"/>
    </row>
    <row r="119" spans="1:15" hidden="1">
      <c r="A119" s="71">
        <v>114</v>
      </c>
      <c r="B119" s="73">
        <v>42860</v>
      </c>
      <c r="C119" s="73" t="s">
        <v>185</v>
      </c>
      <c r="D119" s="122">
        <v>12000</v>
      </c>
      <c r="E119" s="71">
        <v>3</v>
      </c>
      <c r="F119" s="121">
        <f t="shared" si="3"/>
        <v>36000</v>
      </c>
      <c r="G119" s="76" t="s">
        <v>95</v>
      </c>
      <c r="J119" s="73"/>
      <c r="K119" s="73"/>
      <c r="L119" s="77"/>
      <c r="N119" s="75"/>
      <c r="O119" s="76"/>
    </row>
    <row r="120" spans="1:15" hidden="1">
      <c r="A120" s="71">
        <v>115</v>
      </c>
      <c r="B120" s="73">
        <v>42860</v>
      </c>
      <c r="C120" s="74" t="s">
        <v>181</v>
      </c>
      <c r="D120" s="122">
        <v>17000</v>
      </c>
      <c r="E120" s="71">
        <v>8</v>
      </c>
      <c r="F120" s="121">
        <f t="shared" si="3"/>
        <v>136000</v>
      </c>
      <c r="G120" s="76" t="s">
        <v>95</v>
      </c>
      <c r="J120" s="73"/>
      <c r="K120" s="74"/>
      <c r="L120" s="77"/>
      <c r="N120" s="75"/>
      <c r="O120" s="76"/>
    </row>
    <row r="121" spans="1:15" hidden="1">
      <c r="A121" s="71">
        <v>116</v>
      </c>
      <c r="B121" s="73">
        <v>42860</v>
      </c>
      <c r="C121" s="74" t="s">
        <v>182</v>
      </c>
      <c r="D121" s="122">
        <v>2000</v>
      </c>
      <c r="E121" s="71">
        <v>5</v>
      </c>
      <c r="F121" s="121">
        <f t="shared" si="3"/>
        <v>10000</v>
      </c>
      <c r="G121" s="76" t="s">
        <v>95</v>
      </c>
      <c r="J121" s="73"/>
      <c r="K121" s="74"/>
      <c r="L121" s="77"/>
      <c r="N121" s="75"/>
      <c r="O121" s="76"/>
    </row>
    <row r="122" spans="1:15" hidden="1">
      <c r="A122" s="71">
        <v>117</v>
      </c>
      <c r="B122" s="73">
        <v>42860</v>
      </c>
      <c r="C122" s="76" t="s">
        <v>198</v>
      </c>
      <c r="D122" s="121">
        <v>3200</v>
      </c>
      <c r="E122" s="71">
        <v>8</v>
      </c>
      <c r="F122" s="121">
        <f t="shared" si="3"/>
        <v>25600</v>
      </c>
      <c r="G122" s="76" t="s">
        <v>95</v>
      </c>
      <c r="J122" s="73"/>
      <c r="K122" s="76"/>
      <c r="O122" s="76"/>
    </row>
    <row r="123" spans="1:15" hidden="1">
      <c r="A123" s="71">
        <v>118</v>
      </c>
      <c r="B123" s="73">
        <v>42860</v>
      </c>
      <c r="C123" s="74" t="s">
        <v>197</v>
      </c>
      <c r="D123" s="121">
        <v>3800</v>
      </c>
      <c r="E123" s="71">
        <v>15</v>
      </c>
      <c r="F123" s="121">
        <f t="shared" si="3"/>
        <v>57000</v>
      </c>
      <c r="G123" s="76" t="s">
        <v>94</v>
      </c>
      <c r="J123" s="73"/>
      <c r="K123" s="74"/>
      <c r="L123" s="75"/>
      <c r="N123" s="75"/>
      <c r="O123" s="76"/>
    </row>
    <row r="124" spans="1:15" hidden="1">
      <c r="A124" s="71">
        <v>119</v>
      </c>
      <c r="B124" s="73">
        <v>42860</v>
      </c>
      <c r="C124" s="74" t="s">
        <v>178</v>
      </c>
      <c r="D124" s="121">
        <v>2000</v>
      </c>
      <c r="E124" s="71">
        <v>10</v>
      </c>
      <c r="F124" s="121">
        <f t="shared" si="3"/>
        <v>20000</v>
      </c>
      <c r="G124" s="76" t="s">
        <v>94</v>
      </c>
      <c r="J124" s="73"/>
      <c r="K124" s="74"/>
      <c r="L124" s="75"/>
      <c r="N124" s="75"/>
      <c r="O124" s="76"/>
    </row>
    <row r="125" spans="1:15" hidden="1">
      <c r="A125" s="71">
        <v>120</v>
      </c>
      <c r="B125" s="73">
        <v>42860</v>
      </c>
      <c r="C125" s="73" t="s">
        <v>93</v>
      </c>
      <c r="D125" s="121">
        <v>7000</v>
      </c>
      <c r="E125" s="71">
        <v>10</v>
      </c>
      <c r="F125" s="121">
        <f t="shared" si="3"/>
        <v>70000</v>
      </c>
      <c r="G125" s="76" t="s">
        <v>94</v>
      </c>
      <c r="J125" s="73"/>
      <c r="K125" s="73"/>
      <c r="L125" s="75"/>
      <c r="N125" s="75"/>
      <c r="O125" s="76"/>
    </row>
    <row r="126" spans="1:15" hidden="1">
      <c r="A126" s="71">
        <v>121</v>
      </c>
      <c r="B126" s="73">
        <v>42860</v>
      </c>
      <c r="C126" s="74" t="s">
        <v>125</v>
      </c>
      <c r="D126" s="121">
        <v>6300</v>
      </c>
      <c r="E126" s="71">
        <v>9</v>
      </c>
      <c r="F126" s="121">
        <f t="shared" si="3"/>
        <v>56700</v>
      </c>
      <c r="G126" s="76" t="s">
        <v>94</v>
      </c>
      <c r="J126" s="73"/>
      <c r="K126" s="74"/>
      <c r="L126" s="75"/>
      <c r="N126" s="75"/>
      <c r="O126" s="76"/>
    </row>
    <row r="127" spans="1:15" hidden="1">
      <c r="A127" s="71">
        <v>122</v>
      </c>
      <c r="B127" s="73">
        <v>42860</v>
      </c>
      <c r="C127" s="73" t="s">
        <v>92</v>
      </c>
      <c r="D127" s="121">
        <v>7600</v>
      </c>
      <c r="E127" s="71">
        <v>10</v>
      </c>
      <c r="F127" s="121">
        <f t="shared" si="3"/>
        <v>76000</v>
      </c>
      <c r="G127" s="76" t="s">
        <v>94</v>
      </c>
      <c r="J127" s="73"/>
      <c r="K127" s="73"/>
      <c r="L127" s="75"/>
      <c r="N127" s="75"/>
      <c r="O127" s="76"/>
    </row>
    <row r="128" spans="1:15" hidden="1">
      <c r="A128" s="71">
        <v>123</v>
      </c>
      <c r="B128" s="73">
        <v>42860</v>
      </c>
      <c r="C128" s="73" t="s">
        <v>194</v>
      </c>
      <c r="D128" s="122">
        <v>12000</v>
      </c>
      <c r="E128" s="71">
        <v>8</v>
      </c>
      <c r="F128" s="121">
        <f t="shared" si="3"/>
        <v>96000</v>
      </c>
      <c r="G128" s="76" t="s">
        <v>94</v>
      </c>
      <c r="J128" s="73"/>
      <c r="K128" s="73"/>
      <c r="L128" s="77"/>
      <c r="N128" s="75"/>
      <c r="O128" s="76"/>
    </row>
    <row r="129" spans="1:15" hidden="1">
      <c r="A129" s="71">
        <v>124</v>
      </c>
      <c r="B129" s="73">
        <v>42860</v>
      </c>
      <c r="C129" s="74" t="s">
        <v>181</v>
      </c>
      <c r="D129" s="122">
        <v>17000</v>
      </c>
      <c r="E129" s="71">
        <v>8</v>
      </c>
      <c r="F129" s="121">
        <f t="shared" si="3"/>
        <v>136000</v>
      </c>
      <c r="G129" s="76" t="s">
        <v>94</v>
      </c>
      <c r="J129" s="73"/>
      <c r="K129" s="74"/>
      <c r="L129" s="77"/>
      <c r="N129" s="75"/>
      <c r="O129" s="76"/>
    </row>
    <row r="130" spans="1:15" hidden="1">
      <c r="A130" s="71">
        <v>125</v>
      </c>
      <c r="B130" s="73">
        <v>42860</v>
      </c>
      <c r="C130" s="74" t="s">
        <v>182</v>
      </c>
      <c r="D130" s="122">
        <v>2000</v>
      </c>
      <c r="E130" s="71">
        <v>7</v>
      </c>
      <c r="F130" s="121">
        <f t="shared" si="3"/>
        <v>14000</v>
      </c>
      <c r="G130" s="76" t="s">
        <v>94</v>
      </c>
      <c r="J130" s="73"/>
      <c r="K130" s="74"/>
      <c r="L130" s="77"/>
      <c r="N130" s="75"/>
      <c r="O130" s="76"/>
    </row>
    <row r="131" spans="1:15" hidden="1">
      <c r="A131" s="71">
        <v>126</v>
      </c>
      <c r="B131" s="73">
        <v>42860</v>
      </c>
      <c r="C131" s="76" t="s">
        <v>183</v>
      </c>
      <c r="D131" s="121">
        <v>3200</v>
      </c>
      <c r="E131" s="71">
        <v>1</v>
      </c>
      <c r="F131" s="121">
        <f t="shared" si="3"/>
        <v>3200</v>
      </c>
      <c r="G131" s="76" t="s">
        <v>94</v>
      </c>
      <c r="J131" s="73"/>
      <c r="K131" s="76"/>
      <c r="O131" s="76"/>
    </row>
    <row r="132" spans="1:15">
      <c r="A132" s="71">
        <v>127</v>
      </c>
      <c r="B132" s="73">
        <v>42860</v>
      </c>
      <c r="C132" s="74" t="s">
        <v>187</v>
      </c>
      <c r="D132" s="121">
        <v>3800</v>
      </c>
      <c r="E132" s="71">
        <v>15</v>
      </c>
      <c r="F132" s="121">
        <f>D132*E132</f>
        <v>57000</v>
      </c>
      <c r="G132" s="76" t="s">
        <v>91</v>
      </c>
      <c r="J132" s="73"/>
      <c r="K132" s="74"/>
      <c r="L132" s="75"/>
      <c r="N132" s="75"/>
      <c r="O132" s="76"/>
    </row>
    <row r="133" spans="1:15" hidden="1">
      <c r="A133" s="71">
        <v>128</v>
      </c>
      <c r="B133" s="73">
        <v>42860</v>
      </c>
      <c r="C133" s="74" t="s">
        <v>178</v>
      </c>
      <c r="D133" s="121">
        <v>2000</v>
      </c>
      <c r="E133" s="71">
        <v>16</v>
      </c>
      <c r="F133" s="121">
        <f t="shared" ref="F133:F140" si="4">D133*E133</f>
        <v>32000</v>
      </c>
      <c r="G133" s="76" t="s">
        <v>91</v>
      </c>
      <c r="J133" s="73"/>
      <c r="K133" s="74"/>
      <c r="L133" s="75"/>
      <c r="N133" s="75"/>
      <c r="O133" s="76"/>
    </row>
    <row r="134" spans="1:15" hidden="1">
      <c r="A134" s="71">
        <v>129</v>
      </c>
      <c r="B134" s="73">
        <v>42860</v>
      </c>
      <c r="C134" s="73" t="s">
        <v>93</v>
      </c>
      <c r="D134" s="121">
        <v>7000</v>
      </c>
      <c r="E134" s="71">
        <v>10</v>
      </c>
      <c r="F134" s="121">
        <f t="shared" si="4"/>
        <v>70000</v>
      </c>
      <c r="G134" s="76" t="s">
        <v>91</v>
      </c>
      <c r="J134" s="73"/>
      <c r="K134" s="73"/>
      <c r="L134" s="75"/>
      <c r="N134" s="75"/>
      <c r="O134" s="76"/>
    </row>
    <row r="135" spans="1:15" hidden="1">
      <c r="A135" s="71">
        <v>130</v>
      </c>
      <c r="B135" s="73">
        <v>42860</v>
      </c>
      <c r="C135" s="74" t="s">
        <v>125</v>
      </c>
      <c r="D135" s="121">
        <v>6300</v>
      </c>
      <c r="E135" s="71">
        <v>10</v>
      </c>
      <c r="F135" s="121">
        <f t="shared" si="4"/>
        <v>63000</v>
      </c>
      <c r="G135" s="76" t="s">
        <v>91</v>
      </c>
      <c r="J135" s="73"/>
      <c r="K135" s="74"/>
      <c r="L135" s="75"/>
      <c r="N135" s="75"/>
      <c r="O135" s="76"/>
    </row>
    <row r="136" spans="1:15" hidden="1">
      <c r="A136" s="71">
        <v>131</v>
      </c>
      <c r="B136" s="73">
        <v>42860</v>
      </c>
      <c r="C136" s="73" t="s">
        <v>92</v>
      </c>
      <c r="D136" s="121">
        <v>7600</v>
      </c>
      <c r="E136" s="71">
        <v>8</v>
      </c>
      <c r="F136" s="121">
        <f t="shared" si="4"/>
        <v>60800</v>
      </c>
      <c r="G136" s="76" t="s">
        <v>91</v>
      </c>
      <c r="J136" s="73"/>
      <c r="K136" s="73"/>
      <c r="L136" s="75"/>
      <c r="N136" s="75"/>
      <c r="O136" s="76"/>
    </row>
    <row r="137" spans="1:15" hidden="1">
      <c r="A137" s="71">
        <v>132</v>
      </c>
      <c r="B137" s="73">
        <v>42860</v>
      </c>
      <c r="C137" s="73" t="s">
        <v>199</v>
      </c>
      <c r="D137" s="122">
        <v>12000</v>
      </c>
      <c r="E137" s="71">
        <v>4</v>
      </c>
      <c r="F137" s="121">
        <f t="shared" si="4"/>
        <v>48000</v>
      </c>
      <c r="G137" s="76" t="s">
        <v>91</v>
      </c>
      <c r="J137" s="73"/>
      <c r="K137" s="116"/>
      <c r="L137" s="119"/>
      <c r="M137" s="115"/>
      <c r="N137" s="117"/>
      <c r="O137" s="118"/>
    </row>
    <row r="138" spans="1:15" hidden="1">
      <c r="A138" s="71">
        <v>133</v>
      </c>
      <c r="B138" s="73">
        <v>42860</v>
      </c>
      <c r="C138" s="74" t="s">
        <v>181</v>
      </c>
      <c r="D138" s="122">
        <v>17000</v>
      </c>
      <c r="E138" s="71">
        <v>14</v>
      </c>
      <c r="F138" s="121">
        <f t="shared" si="4"/>
        <v>238000</v>
      </c>
      <c r="G138" s="76" t="s">
        <v>91</v>
      </c>
      <c r="J138" s="73"/>
      <c r="K138" s="74"/>
      <c r="L138" s="77"/>
      <c r="N138" s="75"/>
      <c r="O138" s="76"/>
    </row>
    <row r="139" spans="1:15" hidden="1">
      <c r="A139" s="71">
        <v>134</v>
      </c>
      <c r="B139" s="73">
        <v>42860</v>
      </c>
      <c r="C139" s="74" t="s">
        <v>192</v>
      </c>
      <c r="D139" s="122">
        <v>2000</v>
      </c>
      <c r="E139" s="71">
        <v>5</v>
      </c>
      <c r="F139" s="121">
        <f t="shared" si="4"/>
        <v>10000</v>
      </c>
      <c r="G139" s="76" t="s">
        <v>91</v>
      </c>
      <c r="J139" s="73"/>
      <c r="K139" s="74"/>
      <c r="L139" s="77"/>
      <c r="N139" s="75"/>
      <c r="O139" s="76"/>
    </row>
    <row r="140" spans="1:15" hidden="1">
      <c r="A140" s="71">
        <v>135</v>
      </c>
      <c r="B140" s="73">
        <v>42860</v>
      </c>
      <c r="C140" s="76" t="s">
        <v>191</v>
      </c>
      <c r="D140" s="121">
        <v>3200</v>
      </c>
      <c r="E140" s="71">
        <v>5</v>
      </c>
      <c r="F140" s="121">
        <f t="shared" si="4"/>
        <v>16000</v>
      </c>
      <c r="G140" s="76" t="s">
        <v>91</v>
      </c>
      <c r="J140" s="73"/>
      <c r="K140" s="76"/>
      <c r="O140" s="76"/>
    </row>
    <row r="141" spans="1:15">
      <c r="B141" s="73"/>
      <c r="C141" s="73"/>
      <c r="D141" s="77"/>
      <c r="F141" s="75"/>
      <c r="G141" s="76"/>
      <c r="J141" s="73"/>
      <c r="K141" s="74"/>
      <c r="L141" s="75"/>
      <c r="N141" s="75"/>
      <c r="O141" s="76"/>
    </row>
    <row r="142" spans="1:15">
      <c r="B142" s="73"/>
      <c r="C142" s="73"/>
      <c r="D142" s="77"/>
      <c r="F142" s="75"/>
      <c r="G142" s="76"/>
      <c r="J142" s="73"/>
      <c r="K142" s="74"/>
      <c r="L142" s="75"/>
      <c r="N142" s="75"/>
      <c r="O142" s="76"/>
    </row>
    <row r="143" spans="1:15">
      <c r="B143" s="73"/>
      <c r="C143" s="73"/>
      <c r="D143" s="75"/>
      <c r="F143" s="75"/>
      <c r="G143" s="76"/>
      <c r="J143" s="73"/>
      <c r="K143" s="73"/>
      <c r="L143" s="75"/>
      <c r="N143" s="75"/>
      <c r="O143" s="76"/>
    </row>
    <row r="144" spans="1:15">
      <c r="B144" s="73"/>
      <c r="C144" s="73"/>
      <c r="D144" s="77"/>
      <c r="F144" s="75"/>
      <c r="G144" s="76"/>
      <c r="J144" s="73"/>
      <c r="K144" s="74"/>
      <c r="L144" s="75"/>
      <c r="N144" s="75"/>
      <c r="O144" s="76"/>
    </row>
    <row r="145" spans="2:15">
      <c r="B145" s="73"/>
      <c r="C145" s="73"/>
      <c r="D145" s="75"/>
      <c r="F145" s="75"/>
      <c r="G145" s="76"/>
      <c r="J145" s="73"/>
      <c r="K145" s="73"/>
      <c r="L145" s="75"/>
      <c r="N145" s="75"/>
      <c r="O145" s="76"/>
    </row>
    <row r="146" spans="2:15">
      <c r="B146" s="73"/>
      <c r="C146" s="73"/>
      <c r="D146" s="75"/>
      <c r="F146" s="75"/>
      <c r="G146" s="76"/>
      <c r="J146" s="73"/>
      <c r="K146" s="73"/>
      <c r="L146" s="77"/>
      <c r="N146" s="75"/>
      <c r="O146" s="76"/>
    </row>
    <row r="147" spans="2:15">
      <c r="B147" s="73"/>
      <c r="C147" s="73"/>
      <c r="D147" s="75"/>
      <c r="F147" s="75"/>
      <c r="G147" s="76"/>
      <c r="J147" s="73"/>
      <c r="K147" s="74"/>
      <c r="L147" s="77"/>
      <c r="N147" s="75"/>
      <c r="O147" s="76"/>
    </row>
    <row r="148" spans="2:15">
      <c r="B148" s="73"/>
      <c r="C148" s="73"/>
      <c r="D148" s="77"/>
      <c r="F148" s="75"/>
      <c r="G148" s="76"/>
      <c r="J148" s="73"/>
      <c r="K148" s="74"/>
      <c r="L148" s="77"/>
      <c r="N148" s="75"/>
      <c r="O148" s="76"/>
    </row>
    <row r="149" spans="2:15">
      <c r="B149" s="73"/>
      <c r="C149" s="74"/>
      <c r="D149" s="77"/>
      <c r="F149" s="75"/>
      <c r="G149" s="76"/>
      <c r="J149" s="73"/>
      <c r="K149" s="76"/>
      <c r="O149" s="76"/>
    </row>
    <row r="150" spans="2:15">
      <c r="B150" s="73"/>
      <c r="C150" s="73"/>
      <c r="D150" s="75"/>
      <c r="F150" s="75"/>
      <c r="G150" s="76"/>
      <c r="J150" s="73"/>
      <c r="K150" s="74"/>
      <c r="L150" s="75"/>
      <c r="N150" s="75"/>
      <c r="O150" s="76"/>
    </row>
    <row r="151" spans="2:15">
      <c r="B151" s="73"/>
      <c r="C151" s="74"/>
      <c r="D151" s="77"/>
      <c r="F151" s="75"/>
      <c r="G151" s="76"/>
      <c r="J151" s="73"/>
      <c r="K151" s="74"/>
      <c r="L151" s="75"/>
      <c r="N151" s="75"/>
      <c r="O151" s="76"/>
    </row>
    <row r="152" spans="2:15">
      <c r="B152" s="73"/>
      <c r="C152" s="74"/>
      <c r="D152" s="77"/>
      <c r="F152" s="75"/>
      <c r="G152" s="76"/>
      <c r="J152" s="73"/>
      <c r="K152" s="73"/>
      <c r="L152" s="75"/>
      <c r="N152" s="75"/>
      <c r="O152" s="76"/>
    </row>
    <row r="153" spans="2:15">
      <c r="B153" s="73"/>
      <c r="C153" s="73"/>
      <c r="D153" s="77"/>
      <c r="F153" s="75"/>
      <c r="G153" s="76"/>
      <c r="J153" s="73"/>
      <c r="K153" s="74"/>
      <c r="L153" s="75"/>
      <c r="N153" s="75"/>
      <c r="O153" s="76"/>
    </row>
    <row r="154" spans="2:15">
      <c r="B154" s="73"/>
      <c r="C154" s="73"/>
      <c r="D154" s="77"/>
      <c r="F154" s="75"/>
      <c r="G154" s="76"/>
      <c r="J154" s="73"/>
      <c r="K154" s="73"/>
      <c r="L154" s="75"/>
      <c r="N154" s="75"/>
      <c r="O154" s="76"/>
    </row>
    <row r="155" spans="2:15">
      <c r="B155" s="73"/>
      <c r="C155" s="73"/>
      <c r="D155" s="77"/>
      <c r="F155" s="75"/>
      <c r="G155" s="76"/>
      <c r="J155" s="73"/>
      <c r="K155" s="73"/>
      <c r="L155" s="77"/>
      <c r="N155" s="75"/>
      <c r="O155" s="76"/>
    </row>
    <row r="156" spans="2:15">
      <c r="B156" s="73"/>
      <c r="C156" s="73"/>
      <c r="D156" s="77"/>
      <c r="F156" s="75"/>
      <c r="G156" s="76"/>
      <c r="J156" s="73"/>
      <c r="K156" s="74"/>
      <c r="L156" s="77"/>
      <c r="N156" s="75"/>
      <c r="O156" s="76"/>
    </row>
    <row r="157" spans="2:15">
      <c r="B157" s="73"/>
      <c r="C157" s="73"/>
      <c r="D157" s="75"/>
      <c r="F157" s="75"/>
      <c r="G157" s="76"/>
      <c r="J157" s="73"/>
      <c r="K157" s="74"/>
      <c r="L157" s="77"/>
      <c r="N157" s="75"/>
      <c r="O157" s="76"/>
    </row>
    <row r="158" spans="2:15">
      <c r="B158" s="73"/>
      <c r="C158" s="73"/>
      <c r="D158" s="75"/>
      <c r="F158" s="75"/>
      <c r="G158" s="76"/>
      <c r="J158" s="73"/>
      <c r="K158" s="76"/>
      <c r="O158" s="76"/>
    </row>
    <row r="159" spans="2:15">
      <c r="B159" s="73"/>
      <c r="C159" s="73"/>
      <c r="D159" s="75"/>
      <c r="F159" s="75"/>
      <c r="G159" s="76"/>
      <c r="J159" s="73"/>
      <c r="K159" s="74"/>
      <c r="L159" s="75"/>
      <c r="N159" s="75"/>
      <c r="O159" s="76"/>
    </row>
    <row r="160" spans="2:15">
      <c r="B160" s="73"/>
      <c r="C160" s="73"/>
      <c r="D160" s="75"/>
      <c r="F160" s="75"/>
      <c r="G160" s="76"/>
      <c r="J160" s="73"/>
      <c r="K160" s="74"/>
      <c r="L160" s="75"/>
      <c r="N160" s="75"/>
      <c r="O160" s="76"/>
    </row>
    <row r="161" spans="2:15">
      <c r="B161" s="73"/>
      <c r="C161" s="73"/>
      <c r="D161" s="75"/>
      <c r="F161" s="75"/>
      <c r="G161" s="76"/>
      <c r="J161" s="73"/>
      <c r="K161" s="73"/>
      <c r="L161" s="75"/>
      <c r="N161" s="75"/>
      <c r="O161" s="76"/>
    </row>
    <row r="162" spans="2:15">
      <c r="B162" s="73"/>
      <c r="C162" s="73"/>
      <c r="D162" s="77"/>
      <c r="F162" s="75"/>
      <c r="G162" s="76"/>
      <c r="J162" s="73"/>
      <c r="K162" s="74"/>
      <c r="L162" s="75"/>
      <c r="N162" s="75"/>
      <c r="O162" s="76"/>
    </row>
    <row r="163" spans="2:15">
      <c r="B163" s="73"/>
      <c r="C163" s="73"/>
      <c r="D163" s="77"/>
      <c r="F163" s="75"/>
      <c r="G163" s="76"/>
      <c r="J163" s="73"/>
      <c r="K163" s="73"/>
      <c r="L163" s="75"/>
      <c r="N163" s="75"/>
      <c r="O163" s="76"/>
    </row>
    <row r="164" spans="2:15">
      <c r="B164" s="73"/>
      <c r="C164" s="74"/>
      <c r="D164" s="77"/>
      <c r="F164" s="75"/>
      <c r="G164" s="76"/>
      <c r="J164" s="73"/>
      <c r="K164" s="116"/>
      <c r="L164" s="119"/>
      <c r="M164" s="115"/>
      <c r="N164" s="117"/>
      <c r="O164" s="118"/>
    </row>
    <row r="165" spans="2:15">
      <c r="B165" s="73"/>
      <c r="C165" s="74"/>
      <c r="D165" s="77"/>
      <c r="F165" s="75"/>
      <c r="G165" s="76"/>
      <c r="J165" s="73"/>
      <c r="K165" s="74"/>
      <c r="L165" s="77"/>
      <c r="N165" s="75"/>
      <c r="O165" s="76"/>
    </row>
    <row r="166" spans="2:15">
      <c r="B166" s="73"/>
      <c r="C166" s="73"/>
      <c r="D166" s="77"/>
      <c r="F166" s="75"/>
      <c r="G166" s="76"/>
      <c r="J166" s="73"/>
      <c r="K166" s="74"/>
      <c r="L166" s="77"/>
      <c r="N166" s="75"/>
      <c r="O166" s="76"/>
    </row>
    <row r="167" spans="2:15">
      <c r="B167" s="73"/>
      <c r="C167" s="73"/>
      <c r="D167" s="75"/>
      <c r="F167" s="75"/>
      <c r="G167" s="76"/>
      <c r="J167" s="73"/>
      <c r="K167" s="76"/>
      <c r="O167" s="76"/>
    </row>
    <row r="168" spans="2:15">
      <c r="B168" s="73"/>
      <c r="C168" s="73"/>
      <c r="D168" s="75"/>
      <c r="F168" s="75"/>
      <c r="G168" s="76"/>
      <c r="J168" s="73"/>
      <c r="K168" s="74"/>
      <c r="L168" s="75"/>
      <c r="N168" s="75"/>
      <c r="O168" s="76"/>
    </row>
    <row r="169" spans="2:15">
      <c r="B169" s="73"/>
      <c r="C169" s="73"/>
      <c r="D169" s="77"/>
      <c r="F169" s="75"/>
      <c r="G169" s="76"/>
      <c r="J169" s="73"/>
      <c r="K169" s="74"/>
      <c r="L169" s="75"/>
      <c r="N169" s="75"/>
      <c r="O169" s="76"/>
    </row>
    <row r="170" spans="2:15">
      <c r="B170" s="73"/>
      <c r="C170" s="74"/>
      <c r="D170" s="77"/>
      <c r="F170" s="75"/>
      <c r="G170" s="76"/>
      <c r="J170" s="73"/>
      <c r="K170" s="73"/>
      <c r="L170" s="75"/>
      <c r="N170" s="75"/>
      <c r="O170" s="76"/>
    </row>
    <row r="171" spans="2:15">
      <c r="B171" s="73"/>
      <c r="C171" s="73"/>
      <c r="D171" s="75"/>
      <c r="F171" s="75"/>
      <c r="G171" s="76"/>
      <c r="J171" s="73"/>
      <c r="K171" s="74"/>
      <c r="L171" s="75"/>
      <c r="N171" s="75"/>
      <c r="O171" s="76"/>
    </row>
    <row r="172" spans="2:15">
      <c r="B172" s="73"/>
      <c r="C172" s="73"/>
      <c r="D172" s="75"/>
      <c r="F172" s="75"/>
      <c r="G172" s="76"/>
      <c r="J172" s="73"/>
      <c r="K172" s="73"/>
      <c r="L172" s="75"/>
      <c r="N172" s="75"/>
      <c r="O172" s="76"/>
    </row>
    <row r="173" spans="2:15">
      <c r="B173" s="73"/>
      <c r="C173" s="73"/>
      <c r="D173" s="75"/>
      <c r="F173" s="75"/>
      <c r="G173" s="76"/>
      <c r="J173" s="73"/>
      <c r="K173" s="73"/>
      <c r="L173" s="77"/>
      <c r="N173" s="75"/>
      <c r="O173" s="76"/>
    </row>
    <row r="174" spans="2:15">
      <c r="B174" s="73"/>
      <c r="C174" s="73"/>
      <c r="D174" s="75"/>
      <c r="F174" s="75"/>
      <c r="G174" s="76"/>
      <c r="J174" s="73"/>
      <c r="K174" s="74"/>
      <c r="L174" s="77"/>
      <c r="N174" s="75"/>
      <c r="O174" s="76"/>
    </row>
    <row r="175" spans="2:15">
      <c r="B175" s="73"/>
      <c r="C175" s="73"/>
      <c r="D175" s="75"/>
      <c r="F175" s="75"/>
      <c r="G175" s="76"/>
      <c r="J175" s="73"/>
      <c r="K175" s="74"/>
      <c r="L175" s="77"/>
      <c r="N175" s="75"/>
      <c r="O175" s="76"/>
    </row>
    <row r="176" spans="2:15">
      <c r="B176" s="73"/>
      <c r="C176" s="73"/>
      <c r="D176" s="75"/>
      <c r="F176" s="75"/>
      <c r="G176" s="76"/>
      <c r="J176" s="73"/>
      <c r="K176" s="76"/>
      <c r="O176" s="76"/>
    </row>
    <row r="177" spans="2:15">
      <c r="B177" s="73"/>
      <c r="C177" s="73"/>
      <c r="D177" s="75"/>
      <c r="F177" s="75"/>
      <c r="G177" s="76"/>
      <c r="J177" s="73"/>
      <c r="K177" s="74"/>
      <c r="L177" s="75"/>
      <c r="N177" s="75"/>
      <c r="O177" s="76"/>
    </row>
    <row r="178" spans="2:15">
      <c r="B178" s="73"/>
      <c r="C178" s="73"/>
      <c r="D178" s="75"/>
      <c r="F178" s="75"/>
      <c r="G178" s="76"/>
      <c r="J178" s="73"/>
      <c r="K178" s="74"/>
      <c r="L178" s="75"/>
      <c r="N178" s="75"/>
      <c r="O178" s="76"/>
    </row>
    <row r="179" spans="2:15">
      <c r="B179" s="73"/>
      <c r="C179" s="73"/>
      <c r="D179" s="75"/>
      <c r="F179" s="75"/>
      <c r="G179" s="76"/>
      <c r="J179" s="73"/>
      <c r="K179" s="73"/>
      <c r="L179" s="75"/>
      <c r="N179" s="75"/>
      <c r="O179" s="76"/>
    </row>
    <row r="180" spans="2:15">
      <c r="B180" s="73"/>
      <c r="C180" s="74"/>
      <c r="D180" s="75"/>
      <c r="F180" s="75"/>
      <c r="G180" s="76"/>
      <c r="J180" s="73"/>
      <c r="K180" s="74"/>
      <c r="L180" s="75"/>
      <c r="N180" s="75"/>
      <c r="O180" s="76"/>
    </row>
    <row r="181" spans="2:15">
      <c r="B181" s="73"/>
      <c r="C181" s="74"/>
      <c r="D181" s="75"/>
      <c r="F181" s="75"/>
      <c r="G181" s="76"/>
      <c r="J181" s="73"/>
      <c r="K181" s="73"/>
      <c r="L181" s="75"/>
      <c r="N181" s="75"/>
      <c r="O181" s="76"/>
    </row>
    <row r="182" spans="2:15">
      <c r="B182" s="73"/>
      <c r="C182" s="73"/>
      <c r="D182" s="75"/>
      <c r="F182" s="75"/>
      <c r="G182" s="76"/>
      <c r="J182" s="73"/>
      <c r="K182" s="73"/>
      <c r="L182" s="77"/>
      <c r="N182" s="75"/>
      <c r="O182" s="76"/>
    </row>
    <row r="183" spans="2:15">
      <c r="B183" s="73"/>
      <c r="C183" s="74"/>
      <c r="D183" s="77"/>
      <c r="F183" s="75"/>
      <c r="G183" s="76"/>
      <c r="J183" s="73"/>
      <c r="K183" s="74"/>
      <c r="L183" s="77"/>
      <c r="N183" s="75"/>
      <c r="O183" s="76"/>
    </row>
    <row r="184" spans="2:15">
      <c r="B184" s="73"/>
      <c r="C184" s="73"/>
      <c r="D184" s="75"/>
      <c r="F184" s="75"/>
      <c r="G184" s="76"/>
      <c r="J184" s="73"/>
      <c r="K184" s="74"/>
      <c r="L184" s="77"/>
      <c r="N184" s="75"/>
      <c r="O184" s="76"/>
    </row>
    <row r="185" spans="2:15">
      <c r="B185" s="73"/>
      <c r="C185" s="73"/>
      <c r="D185" s="75"/>
      <c r="F185" s="75"/>
      <c r="G185" s="76"/>
      <c r="J185" s="73"/>
      <c r="K185" s="76"/>
      <c r="O185" s="76"/>
    </row>
    <row r="186" spans="2:15">
      <c r="J186" s="73"/>
      <c r="K186" s="74"/>
      <c r="L186" s="75"/>
      <c r="N186" s="75"/>
      <c r="O186" s="76"/>
    </row>
    <row r="187" spans="2:15">
      <c r="J187" s="73"/>
      <c r="K187" s="74"/>
      <c r="L187" s="75"/>
      <c r="N187" s="75"/>
      <c r="O187" s="76"/>
    </row>
    <row r="188" spans="2:15">
      <c r="J188" s="73"/>
      <c r="K188" s="73"/>
      <c r="L188" s="75"/>
      <c r="N188" s="75"/>
      <c r="O188" s="76"/>
    </row>
    <row r="189" spans="2:15">
      <c r="J189" s="73"/>
      <c r="K189" s="74"/>
      <c r="L189" s="75"/>
      <c r="N189" s="75"/>
      <c r="O189" s="76"/>
    </row>
    <row r="190" spans="2:15">
      <c r="J190" s="73"/>
      <c r="K190" s="73"/>
      <c r="L190" s="75"/>
      <c r="N190" s="75"/>
      <c r="O190" s="76"/>
    </row>
    <row r="191" spans="2:15">
      <c r="J191" s="73"/>
      <c r="K191" s="116"/>
      <c r="L191" s="119"/>
      <c r="M191" s="115"/>
      <c r="N191" s="117"/>
      <c r="O191" s="118"/>
    </row>
    <row r="192" spans="2:15">
      <c r="J192" s="73"/>
      <c r="K192" s="74"/>
      <c r="L192" s="77"/>
      <c r="N192" s="75"/>
      <c r="O192" s="76"/>
    </row>
    <row r="193" spans="10:15">
      <c r="J193" s="73"/>
      <c r="K193" s="74"/>
      <c r="L193" s="77"/>
      <c r="N193" s="75"/>
      <c r="O193" s="76"/>
    </row>
    <row r="194" spans="10:15">
      <c r="J194" s="73"/>
      <c r="K194" s="76"/>
      <c r="O194" s="76"/>
    </row>
  </sheetData>
  <autoFilter ref="A5:G140">
    <filterColumn colId="2">
      <filters>
        <filter val="カット"/>
      </filters>
    </filterColumn>
    <filterColumn colId="6">
      <filters>
        <filter val="荻窪店"/>
        <filter val="中野店"/>
      </filters>
    </filterColumn>
  </autoFilter>
  <mergeCells count="3">
    <mergeCell ref="A3:B3"/>
    <mergeCell ref="D3:E3"/>
    <mergeCell ref="F3:G3"/>
  </mergeCells>
  <phoneticPr fontId="5"/>
  <pageMargins left="0.75" right="0.75" top="1" bottom="1" header="0.51200000000000001" footer="0.51200000000000001"/>
  <pageSetup paperSize="9" orientation="portrait" horizontalDpi="360" verticalDpi="36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workbookViewId="0"/>
  </sheetViews>
  <sheetFormatPr defaultRowHeight="13.5"/>
  <cols>
    <col min="1" max="1" width="5" style="28" customWidth="1"/>
    <col min="2" max="2" width="18.75" style="28" customWidth="1"/>
    <col min="3" max="3" width="5.875" style="28" customWidth="1"/>
    <col min="4" max="4" width="10.25" style="28" customWidth="1"/>
    <col min="5" max="5" width="11" style="28" customWidth="1"/>
    <col min="6" max="6" width="7.125" style="28" bestFit="1" customWidth="1"/>
    <col min="7" max="7" width="10.5" style="28" bestFit="1" customWidth="1"/>
    <col min="8" max="16384" width="9" style="28"/>
  </cols>
  <sheetData>
    <row r="1" spans="1:6">
      <c r="A1" s="27" t="s">
        <v>118</v>
      </c>
      <c r="E1" s="29" t="s">
        <v>168</v>
      </c>
      <c r="F1" s="63"/>
    </row>
    <row r="2" spans="1:6" ht="14.25" thickBot="1">
      <c r="A2" s="64" t="s">
        <v>117</v>
      </c>
      <c r="B2" s="65"/>
      <c r="E2" s="29" t="s">
        <v>169</v>
      </c>
    </row>
    <row r="3" spans="1:6">
      <c r="E3" s="29" t="s">
        <v>116</v>
      </c>
    </row>
    <row r="4" spans="1:6">
      <c r="A4" s="28" t="s">
        <v>115</v>
      </c>
      <c r="E4" s="28" t="s">
        <v>114</v>
      </c>
    </row>
    <row r="5" spans="1:6">
      <c r="E5" s="29" t="s">
        <v>126</v>
      </c>
    </row>
    <row r="6" spans="1:6">
      <c r="E6" s="28" t="s">
        <v>113</v>
      </c>
    </row>
    <row r="7" spans="1:6" ht="14.25" thickBot="1">
      <c r="A7" s="66" t="s">
        <v>112</v>
      </c>
      <c r="B7" s="66" t="s">
        <v>111</v>
      </c>
      <c r="C7" s="66"/>
      <c r="D7" s="66"/>
    </row>
    <row r="9" spans="1:6" ht="14.25" thickBot="1">
      <c r="A9" s="141" t="s">
        <v>127</v>
      </c>
      <c r="B9" s="142"/>
      <c r="C9" s="66"/>
      <c r="D9" s="143">
        <f>SUMPRODUCT(C13:C17,D13:D17,1-F13:F17)</f>
        <v>3177900</v>
      </c>
      <c r="E9" s="143"/>
    </row>
    <row r="10" spans="1:6">
      <c r="A10" s="13" t="s">
        <v>110</v>
      </c>
      <c r="B10" s="12" t="s">
        <v>109</v>
      </c>
      <c r="C10" s="67"/>
      <c r="D10" s="11"/>
      <c r="E10" s="11"/>
    </row>
    <row r="12" spans="1:6">
      <c r="A12" s="10" t="s">
        <v>202</v>
      </c>
      <c r="B12" s="10" t="s">
        <v>108</v>
      </c>
      <c r="C12" s="10" t="s">
        <v>22</v>
      </c>
      <c r="D12" s="114" t="s">
        <v>170</v>
      </c>
      <c r="E12" s="10" t="s">
        <v>107</v>
      </c>
      <c r="F12" s="10" t="s">
        <v>106</v>
      </c>
    </row>
    <row r="13" spans="1:6">
      <c r="A13" s="33">
        <v>1</v>
      </c>
      <c r="B13" s="33" t="s">
        <v>105</v>
      </c>
      <c r="C13" s="68">
        <v>30</v>
      </c>
      <c r="D13" s="124">
        <v>880</v>
      </c>
      <c r="E13" s="124">
        <f>C13*D13</f>
        <v>26400</v>
      </c>
      <c r="F13" s="69">
        <v>0</v>
      </c>
    </row>
    <row r="14" spans="1:6">
      <c r="A14" s="33"/>
      <c r="B14" s="33" t="s">
        <v>104</v>
      </c>
      <c r="C14" s="68">
        <v>1</v>
      </c>
      <c r="D14" s="124">
        <v>50000</v>
      </c>
      <c r="E14" s="124">
        <f>C14*D14</f>
        <v>50000</v>
      </c>
      <c r="F14" s="69">
        <v>0.1</v>
      </c>
    </row>
    <row r="15" spans="1:6">
      <c r="A15" s="33">
        <v>2</v>
      </c>
      <c r="B15" s="33" t="s">
        <v>103</v>
      </c>
      <c r="C15" s="68">
        <v>30</v>
      </c>
      <c r="D15" s="124">
        <v>98000</v>
      </c>
      <c r="E15" s="124">
        <f>C15*D15</f>
        <v>2940000</v>
      </c>
      <c r="F15" s="69">
        <v>0</v>
      </c>
    </row>
    <row r="16" spans="1:6">
      <c r="A16" s="33"/>
      <c r="B16" s="33" t="s">
        <v>102</v>
      </c>
      <c r="C16" s="68">
        <v>1</v>
      </c>
      <c r="D16" s="124">
        <v>65000</v>
      </c>
      <c r="E16" s="124">
        <f>C16*D16</f>
        <v>65000</v>
      </c>
      <c r="F16" s="69">
        <v>0.1</v>
      </c>
    </row>
    <row r="17" spans="1:6">
      <c r="A17" s="33">
        <v>3</v>
      </c>
      <c r="B17" s="33" t="s">
        <v>101</v>
      </c>
      <c r="C17" s="68">
        <v>1</v>
      </c>
      <c r="D17" s="124">
        <v>120000</v>
      </c>
      <c r="E17" s="124">
        <f>C17*D17</f>
        <v>120000</v>
      </c>
      <c r="F17" s="69">
        <v>0.1</v>
      </c>
    </row>
  </sheetData>
  <mergeCells count="2">
    <mergeCell ref="A9:B9"/>
    <mergeCell ref="D9:E9"/>
  </mergeCells>
  <phoneticPr fontId="5"/>
  <pageMargins left="0.75" right="0.75" top="1" bottom="1" header="0.51200000000000001" footer="0.51200000000000001"/>
  <pageSetup paperSize="9" orientation="portrait" horizontalDpi="4294967294" verticalDpi="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13"/>
  <sheetViews>
    <sheetView zoomScaleNormal="100" workbookViewId="0"/>
  </sheetViews>
  <sheetFormatPr defaultRowHeight="13.5"/>
  <cols>
    <col min="1" max="1" width="1.875" style="51" customWidth="1"/>
    <col min="2" max="2" width="8.125" style="51" bestFit="1" customWidth="1"/>
    <col min="3" max="3" width="20.625" style="51" bestFit="1" customWidth="1"/>
    <col min="4" max="4" width="9" style="51"/>
    <col min="5" max="5" width="5.25" style="51" bestFit="1" customWidth="1"/>
    <col min="6" max="6" width="7.625" style="51" bestFit="1" customWidth="1"/>
    <col min="7" max="16384" width="9" style="51"/>
  </cols>
  <sheetData>
    <row r="1" spans="2:7">
      <c r="B1" s="50" t="s">
        <v>34</v>
      </c>
    </row>
    <row r="3" spans="2:7">
      <c r="B3" s="52" t="s">
        <v>203</v>
      </c>
      <c r="C3" s="53" t="s">
        <v>128</v>
      </c>
      <c r="D3" s="54" t="s">
        <v>35</v>
      </c>
      <c r="E3" s="53" t="s">
        <v>22</v>
      </c>
      <c r="F3" s="53" t="s">
        <v>171</v>
      </c>
      <c r="G3" s="53" t="s">
        <v>36</v>
      </c>
    </row>
    <row r="4" spans="2:7">
      <c r="B4" s="55" t="s">
        <v>37</v>
      </c>
      <c r="C4" s="55" t="s">
        <v>38</v>
      </c>
      <c r="D4" s="56">
        <v>15000</v>
      </c>
      <c r="E4" s="57">
        <v>7</v>
      </c>
      <c r="F4" s="58">
        <v>0.9</v>
      </c>
      <c r="G4" s="56">
        <f>PRODUCT(D4:F4)</f>
        <v>94500</v>
      </c>
    </row>
    <row r="5" spans="2:7">
      <c r="B5" s="59" t="s">
        <v>39</v>
      </c>
      <c r="C5" s="55" t="s">
        <v>40</v>
      </c>
      <c r="D5" s="56">
        <v>5000</v>
      </c>
      <c r="E5" s="57">
        <v>5</v>
      </c>
      <c r="F5" s="58">
        <v>0.9</v>
      </c>
      <c r="G5" s="56">
        <f t="shared" ref="G5:G13" si="0">PRODUCT(D5:F5)</f>
        <v>22500</v>
      </c>
    </row>
    <row r="6" spans="2:7">
      <c r="B6" s="59" t="s">
        <v>43</v>
      </c>
      <c r="C6" s="55" t="s">
        <v>44</v>
      </c>
      <c r="D6" s="56">
        <v>25000</v>
      </c>
      <c r="E6" s="57">
        <v>4</v>
      </c>
      <c r="F6" s="58">
        <v>0.7</v>
      </c>
      <c r="G6" s="56">
        <f t="shared" si="0"/>
        <v>70000</v>
      </c>
    </row>
    <row r="7" spans="2:7">
      <c r="B7" s="55" t="s">
        <v>41</v>
      </c>
      <c r="C7" s="55" t="s">
        <v>42</v>
      </c>
      <c r="D7" s="56">
        <v>6400</v>
      </c>
      <c r="E7" s="57">
        <v>14</v>
      </c>
      <c r="F7" s="58">
        <v>0.9</v>
      </c>
      <c r="G7" s="56">
        <f t="shared" si="0"/>
        <v>80640</v>
      </c>
    </row>
    <row r="8" spans="2:7">
      <c r="B8" s="55" t="s">
        <v>45</v>
      </c>
      <c r="C8" s="55" t="s">
        <v>46</v>
      </c>
      <c r="D8" s="56">
        <v>15000</v>
      </c>
      <c r="E8" s="57">
        <v>2</v>
      </c>
      <c r="F8" s="58">
        <v>0.9</v>
      </c>
      <c r="G8" s="56">
        <f t="shared" si="0"/>
        <v>27000</v>
      </c>
    </row>
    <row r="9" spans="2:7">
      <c r="B9" s="59" t="s">
        <v>47</v>
      </c>
      <c r="C9" s="60" t="s">
        <v>48</v>
      </c>
      <c r="D9" s="56">
        <v>30000</v>
      </c>
      <c r="E9" s="57">
        <v>12</v>
      </c>
      <c r="F9" s="58">
        <v>0.8</v>
      </c>
      <c r="G9" s="56">
        <f t="shared" si="0"/>
        <v>288000</v>
      </c>
    </row>
    <row r="10" spans="2:7">
      <c r="B10" s="55" t="s">
        <v>49</v>
      </c>
      <c r="C10" s="60" t="s">
        <v>50</v>
      </c>
      <c r="D10" s="56">
        <v>7800</v>
      </c>
      <c r="E10" s="57">
        <v>15</v>
      </c>
      <c r="F10" s="58">
        <v>0.9</v>
      </c>
      <c r="G10" s="56">
        <f t="shared" si="0"/>
        <v>105300</v>
      </c>
    </row>
    <row r="11" spans="2:7">
      <c r="B11" s="59" t="s">
        <v>51</v>
      </c>
      <c r="C11" s="60" t="s">
        <v>52</v>
      </c>
      <c r="D11" s="56">
        <v>20000</v>
      </c>
      <c r="E11" s="57">
        <v>10</v>
      </c>
      <c r="F11" s="58">
        <v>0.7</v>
      </c>
      <c r="G11" s="56">
        <f t="shared" si="0"/>
        <v>140000</v>
      </c>
    </row>
    <row r="12" spans="2:7">
      <c r="B12" s="60" t="s">
        <v>53</v>
      </c>
      <c r="C12" s="60" t="s">
        <v>54</v>
      </c>
      <c r="D12" s="56">
        <v>3225</v>
      </c>
      <c r="E12" s="57">
        <v>30</v>
      </c>
      <c r="F12" s="58">
        <v>0.9</v>
      </c>
      <c r="G12" s="56">
        <f t="shared" si="0"/>
        <v>87075</v>
      </c>
    </row>
    <row r="13" spans="2:7">
      <c r="B13" s="61" t="s">
        <v>55</v>
      </c>
      <c r="C13" s="62" t="s">
        <v>56</v>
      </c>
      <c r="D13" s="56">
        <v>6300</v>
      </c>
      <c r="E13" s="62">
        <v>8</v>
      </c>
      <c r="F13" s="58">
        <v>0.9</v>
      </c>
      <c r="G13" s="56">
        <f t="shared" si="0"/>
        <v>45360</v>
      </c>
    </row>
  </sheetData>
  <phoneticPr fontId="5"/>
  <pageMargins left="0.75" right="0.75" top="1" bottom="1" header="0.51200000000000001" footer="0.51200000000000001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0"/>
  <sheetViews>
    <sheetView zoomScaleNormal="100" workbookViewId="0"/>
  </sheetViews>
  <sheetFormatPr defaultRowHeight="13.5"/>
  <cols>
    <col min="1" max="1" width="1.875" style="35" customWidth="1"/>
    <col min="2" max="2" width="7" style="35" customWidth="1"/>
    <col min="3" max="4" width="5.875" style="35" bestFit="1" customWidth="1"/>
    <col min="5" max="6" width="5.875" style="35" customWidth="1"/>
    <col min="7" max="7" width="9.75" style="35" bestFit="1" customWidth="1"/>
    <col min="8" max="16384" width="9" style="35"/>
  </cols>
  <sheetData>
    <row r="1" spans="1:7">
      <c r="B1" s="34" t="s">
        <v>57</v>
      </c>
      <c r="E1" s="36"/>
      <c r="G1" s="41" t="s">
        <v>58</v>
      </c>
    </row>
    <row r="2" spans="1:7">
      <c r="B2" s="35" t="s">
        <v>59</v>
      </c>
    </row>
    <row r="3" spans="1:7">
      <c r="A3" s="42"/>
      <c r="B3" s="42"/>
      <c r="C3" s="42"/>
      <c r="D3" s="42"/>
      <c r="E3" s="43"/>
      <c r="F3" s="42"/>
      <c r="G3" s="41" t="s">
        <v>60</v>
      </c>
    </row>
    <row r="4" spans="1:7">
      <c r="A4" s="42"/>
      <c r="B4" s="144" t="s">
        <v>61</v>
      </c>
      <c r="C4" s="146" t="s">
        <v>89</v>
      </c>
      <c r="D4" s="147"/>
      <c r="E4" s="148" t="s">
        <v>62</v>
      </c>
      <c r="F4" s="149"/>
      <c r="G4" s="144" t="s">
        <v>63</v>
      </c>
    </row>
    <row r="5" spans="1:7" ht="13.5" customHeight="1">
      <c r="B5" s="145"/>
      <c r="C5" s="44" t="s">
        <v>64</v>
      </c>
      <c r="D5" s="45" t="s">
        <v>65</v>
      </c>
      <c r="E5" s="44" t="s">
        <v>64</v>
      </c>
      <c r="F5" s="45" t="s">
        <v>65</v>
      </c>
      <c r="G5" s="145"/>
    </row>
    <row r="6" spans="1:7">
      <c r="B6" s="46">
        <v>42742</v>
      </c>
      <c r="C6" s="47">
        <v>0.57499999999999996</v>
      </c>
      <c r="D6" s="47">
        <v>0.85555555555555562</v>
      </c>
      <c r="E6" s="48">
        <f>CEILING(C6,"00:15")</f>
        <v>0.58333333333333326</v>
      </c>
      <c r="F6" s="48">
        <f t="shared" ref="F6:F30" si="0">FLOOR(D6,"00:15")</f>
        <v>0.85416666666666663</v>
      </c>
      <c r="G6" s="47">
        <f t="shared" ref="G6:G30" si="1">IF(C6="","",F6-E6)</f>
        <v>0.27083333333333337</v>
      </c>
    </row>
    <row r="7" spans="1:7">
      <c r="B7" s="46">
        <v>42743</v>
      </c>
      <c r="C7" s="47">
        <v>0.57986111111111105</v>
      </c>
      <c r="D7" s="47">
        <v>0.84375</v>
      </c>
      <c r="E7" s="48">
        <f t="shared" ref="E7:E30" si="2">CEILING(C7,"00:15")</f>
        <v>0.58333333333333326</v>
      </c>
      <c r="F7" s="48">
        <f t="shared" si="0"/>
        <v>0.84375</v>
      </c>
      <c r="G7" s="47">
        <f t="shared" si="1"/>
        <v>0.26041666666666674</v>
      </c>
    </row>
    <row r="8" spans="1:7">
      <c r="B8" s="46">
        <v>42744</v>
      </c>
      <c r="C8" s="47">
        <v>0.35972222222222222</v>
      </c>
      <c r="D8" s="47">
        <v>0.67500000000000004</v>
      </c>
      <c r="E8" s="48">
        <f t="shared" si="2"/>
        <v>0.36458333333333331</v>
      </c>
      <c r="F8" s="48">
        <f t="shared" si="0"/>
        <v>0.66666666666666663</v>
      </c>
      <c r="G8" s="47">
        <f t="shared" si="1"/>
        <v>0.30208333333333331</v>
      </c>
    </row>
    <row r="9" spans="1:7">
      <c r="B9" s="46">
        <v>42745</v>
      </c>
      <c r="C9" s="49"/>
      <c r="D9" s="49"/>
      <c r="E9" s="48">
        <f t="shared" si="2"/>
        <v>0</v>
      </c>
      <c r="F9" s="48">
        <f t="shared" si="0"/>
        <v>0</v>
      </c>
      <c r="G9" s="47" t="str">
        <f t="shared" si="1"/>
        <v/>
      </c>
    </row>
    <row r="10" spans="1:7">
      <c r="B10" s="46">
        <v>42746</v>
      </c>
      <c r="C10" s="49"/>
      <c r="D10" s="49"/>
      <c r="E10" s="48">
        <f t="shared" si="2"/>
        <v>0</v>
      </c>
      <c r="F10" s="48">
        <f t="shared" si="0"/>
        <v>0</v>
      </c>
      <c r="G10" s="47" t="str">
        <f t="shared" si="1"/>
        <v/>
      </c>
    </row>
    <row r="11" spans="1:7">
      <c r="B11" s="46">
        <v>42747</v>
      </c>
      <c r="C11" s="49"/>
      <c r="D11" s="49"/>
      <c r="E11" s="48">
        <f t="shared" si="2"/>
        <v>0</v>
      </c>
      <c r="F11" s="48">
        <f t="shared" si="0"/>
        <v>0</v>
      </c>
      <c r="G11" s="47" t="str">
        <f t="shared" si="1"/>
        <v/>
      </c>
    </row>
    <row r="12" spans="1:7">
      <c r="B12" s="46">
        <v>42748</v>
      </c>
      <c r="C12" s="47">
        <v>0.36527777777777781</v>
      </c>
      <c r="D12" s="47">
        <v>0.67013888888888884</v>
      </c>
      <c r="E12" s="48">
        <f t="shared" si="2"/>
        <v>0.375</v>
      </c>
      <c r="F12" s="48">
        <f t="shared" si="0"/>
        <v>0.66666666666666663</v>
      </c>
      <c r="G12" s="47">
        <f t="shared" si="1"/>
        <v>0.29166666666666663</v>
      </c>
    </row>
    <row r="13" spans="1:7">
      <c r="B13" s="46">
        <v>42749</v>
      </c>
      <c r="C13" s="47">
        <v>0.36249999999999999</v>
      </c>
      <c r="D13" s="47">
        <v>0.68819444444444444</v>
      </c>
      <c r="E13" s="48">
        <f t="shared" si="2"/>
        <v>0.36458333333333331</v>
      </c>
      <c r="F13" s="48">
        <f t="shared" si="0"/>
        <v>0.6875</v>
      </c>
      <c r="G13" s="47">
        <f t="shared" si="1"/>
        <v>0.32291666666666669</v>
      </c>
    </row>
    <row r="14" spans="1:7">
      <c r="B14" s="46">
        <v>42750</v>
      </c>
      <c r="C14" s="47">
        <v>0.59791666666666665</v>
      </c>
      <c r="D14" s="47">
        <v>0.88194444444444453</v>
      </c>
      <c r="E14" s="48">
        <f t="shared" si="2"/>
        <v>0.60416666666666663</v>
      </c>
      <c r="F14" s="48">
        <f t="shared" si="0"/>
        <v>0.875</v>
      </c>
      <c r="G14" s="47">
        <f t="shared" si="1"/>
        <v>0.27083333333333337</v>
      </c>
    </row>
    <row r="15" spans="1:7">
      <c r="B15" s="46">
        <v>42751</v>
      </c>
      <c r="C15" s="49"/>
      <c r="D15" s="49"/>
      <c r="E15" s="48">
        <f t="shared" si="2"/>
        <v>0</v>
      </c>
      <c r="F15" s="48">
        <f t="shared" si="0"/>
        <v>0</v>
      </c>
      <c r="G15" s="47" t="str">
        <f t="shared" si="1"/>
        <v/>
      </c>
    </row>
    <row r="16" spans="1:7">
      <c r="B16" s="46">
        <v>42752</v>
      </c>
      <c r="C16" s="47">
        <v>0.57777777777777783</v>
      </c>
      <c r="D16" s="47">
        <v>0.85972222222222217</v>
      </c>
      <c r="E16" s="48">
        <f t="shared" si="2"/>
        <v>0.58333333333333326</v>
      </c>
      <c r="F16" s="48">
        <f t="shared" si="0"/>
        <v>0.85416666666666663</v>
      </c>
      <c r="G16" s="47">
        <f t="shared" si="1"/>
        <v>0.27083333333333337</v>
      </c>
    </row>
    <row r="17" spans="2:7">
      <c r="B17" s="46">
        <v>42753</v>
      </c>
      <c r="C17" s="49"/>
      <c r="D17" s="49"/>
      <c r="E17" s="48">
        <f t="shared" si="2"/>
        <v>0</v>
      </c>
      <c r="F17" s="48">
        <f t="shared" si="0"/>
        <v>0</v>
      </c>
      <c r="G17" s="47" t="str">
        <f t="shared" si="1"/>
        <v/>
      </c>
    </row>
    <row r="18" spans="2:7">
      <c r="B18" s="46">
        <v>42754</v>
      </c>
      <c r="C18" s="49"/>
      <c r="D18" s="49"/>
      <c r="E18" s="48">
        <f t="shared" si="2"/>
        <v>0</v>
      </c>
      <c r="F18" s="48">
        <f t="shared" si="0"/>
        <v>0</v>
      </c>
      <c r="G18" s="47" t="str">
        <f t="shared" si="1"/>
        <v/>
      </c>
    </row>
    <row r="19" spans="2:7">
      <c r="B19" s="46">
        <v>42755</v>
      </c>
      <c r="C19" s="49"/>
      <c r="D19" s="49"/>
      <c r="E19" s="48">
        <f t="shared" si="2"/>
        <v>0</v>
      </c>
      <c r="F19" s="48">
        <f t="shared" si="0"/>
        <v>0</v>
      </c>
      <c r="G19" s="47" t="str">
        <f t="shared" si="1"/>
        <v/>
      </c>
    </row>
    <row r="20" spans="2:7">
      <c r="B20" s="46">
        <v>42756</v>
      </c>
      <c r="C20" s="47">
        <v>0.57638888888888895</v>
      </c>
      <c r="D20" s="47">
        <v>0.84166666666666667</v>
      </c>
      <c r="E20" s="48">
        <f t="shared" si="2"/>
        <v>0.58333333333333326</v>
      </c>
      <c r="F20" s="48">
        <f t="shared" si="0"/>
        <v>0.83333333333333326</v>
      </c>
      <c r="G20" s="47">
        <f t="shared" si="1"/>
        <v>0.25</v>
      </c>
    </row>
    <row r="21" spans="2:7">
      <c r="B21" s="46">
        <v>42757</v>
      </c>
      <c r="C21" s="47">
        <v>0.36527777777777781</v>
      </c>
      <c r="D21" s="47">
        <v>0.6791666666666667</v>
      </c>
      <c r="E21" s="48">
        <f t="shared" si="2"/>
        <v>0.375</v>
      </c>
      <c r="F21" s="48">
        <f t="shared" si="0"/>
        <v>0.67708333333333326</v>
      </c>
      <c r="G21" s="47">
        <f t="shared" si="1"/>
        <v>0.30208333333333326</v>
      </c>
    </row>
    <row r="22" spans="2:7">
      <c r="B22" s="46">
        <v>42758</v>
      </c>
      <c r="C22" s="49"/>
      <c r="D22" s="49"/>
      <c r="E22" s="48">
        <f t="shared" si="2"/>
        <v>0</v>
      </c>
      <c r="F22" s="48">
        <f t="shared" si="0"/>
        <v>0</v>
      </c>
      <c r="G22" s="47" t="str">
        <f t="shared" si="1"/>
        <v/>
      </c>
    </row>
    <row r="23" spans="2:7">
      <c r="B23" s="46">
        <v>42759</v>
      </c>
      <c r="C23" s="49"/>
      <c r="D23" s="49"/>
      <c r="E23" s="48">
        <f t="shared" si="2"/>
        <v>0</v>
      </c>
      <c r="F23" s="48">
        <f t="shared" si="0"/>
        <v>0</v>
      </c>
      <c r="G23" s="47" t="str">
        <f t="shared" si="1"/>
        <v/>
      </c>
    </row>
    <row r="24" spans="2:7">
      <c r="B24" s="46">
        <v>42760</v>
      </c>
      <c r="C24" s="49"/>
      <c r="D24" s="49"/>
      <c r="E24" s="48">
        <f t="shared" si="2"/>
        <v>0</v>
      </c>
      <c r="F24" s="48">
        <f t="shared" si="0"/>
        <v>0</v>
      </c>
      <c r="G24" s="47" t="str">
        <f t="shared" si="1"/>
        <v/>
      </c>
    </row>
    <row r="25" spans="2:7">
      <c r="B25" s="46">
        <v>42761</v>
      </c>
      <c r="C25" s="49"/>
      <c r="D25" s="49"/>
      <c r="E25" s="48">
        <f t="shared" si="2"/>
        <v>0</v>
      </c>
      <c r="F25" s="48">
        <f t="shared" si="0"/>
        <v>0</v>
      </c>
      <c r="G25" s="47" t="str">
        <f t="shared" si="1"/>
        <v/>
      </c>
    </row>
    <row r="26" spans="2:7">
      <c r="B26" s="46">
        <v>42762</v>
      </c>
      <c r="C26" s="47">
        <v>0.36736111111111108</v>
      </c>
      <c r="D26" s="47">
        <v>0.68888888888888899</v>
      </c>
      <c r="E26" s="48">
        <f t="shared" si="2"/>
        <v>0.375</v>
      </c>
      <c r="F26" s="48">
        <f t="shared" si="0"/>
        <v>0.6875</v>
      </c>
      <c r="G26" s="47">
        <f t="shared" si="1"/>
        <v>0.3125</v>
      </c>
    </row>
    <row r="27" spans="2:7">
      <c r="B27" s="46">
        <v>42763</v>
      </c>
      <c r="C27" s="47">
        <v>0.36805555555555558</v>
      </c>
      <c r="D27" s="47">
        <v>0.70972222222222225</v>
      </c>
      <c r="E27" s="48">
        <f t="shared" si="2"/>
        <v>0.375</v>
      </c>
      <c r="F27" s="48">
        <f t="shared" si="0"/>
        <v>0.70833333333333326</v>
      </c>
      <c r="G27" s="47">
        <f t="shared" si="1"/>
        <v>0.33333333333333326</v>
      </c>
    </row>
    <row r="28" spans="2:7">
      <c r="B28" s="46">
        <v>42764</v>
      </c>
      <c r="C28" s="47">
        <v>0.37013888888888885</v>
      </c>
      <c r="D28" s="47">
        <v>0.69097222222222221</v>
      </c>
      <c r="E28" s="48">
        <f t="shared" si="2"/>
        <v>0.375</v>
      </c>
      <c r="F28" s="48">
        <f t="shared" si="0"/>
        <v>0.6875</v>
      </c>
      <c r="G28" s="47">
        <f t="shared" si="1"/>
        <v>0.3125</v>
      </c>
    </row>
    <row r="29" spans="2:7">
      <c r="B29" s="46">
        <v>42765</v>
      </c>
      <c r="C29" s="47">
        <v>0.36527777777777781</v>
      </c>
      <c r="D29" s="47">
        <v>0.67222222222222217</v>
      </c>
      <c r="E29" s="48">
        <f t="shared" si="2"/>
        <v>0.375</v>
      </c>
      <c r="F29" s="48">
        <f t="shared" si="0"/>
        <v>0.66666666666666663</v>
      </c>
      <c r="G29" s="47">
        <f t="shared" si="1"/>
        <v>0.29166666666666663</v>
      </c>
    </row>
    <row r="30" spans="2:7">
      <c r="B30" s="46">
        <v>42766</v>
      </c>
      <c r="C30" s="49"/>
      <c r="D30" s="49"/>
      <c r="E30" s="48">
        <f t="shared" si="2"/>
        <v>0</v>
      </c>
      <c r="F30" s="48">
        <f t="shared" si="0"/>
        <v>0</v>
      </c>
      <c r="G30" s="47" t="str">
        <f t="shared" si="1"/>
        <v/>
      </c>
    </row>
  </sheetData>
  <mergeCells count="4">
    <mergeCell ref="B4:B5"/>
    <mergeCell ref="C4:D4"/>
    <mergeCell ref="E4:F4"/>
    <mergeCell ref="G4:G5"/>
  </mergeCells>
  <phoneticPr fontId="5"/>
  <pageMargins left="0.75" right="0.75" top="1" bottom="1" header="0.51200000000000001" footer="0.51200000000000001"/>
  <pageSetup paperSize="9" orientation="portrait" horizontalDpi="300" verticalDpi="30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0"/>
  <sheetViews>
    <sheetView zoomScaleNormal="100" workbookViewId="0"/>
  </sheetViews>
  <sheetFormatPr defaultRowHeight="13.5"/>
  <cols>
    <col min="1" max="1" width="1.875" style="35" customWidth="1"/>
    <col min="2" max="2" width="7" style="35" customWidth="1"/>
    <col min="3" max="4" width="5.875" style="35" bestFit="1" customWidth="1"/>
    <col min="5" max="6" width="5.875" style="35" customWidth="1"/>
    <col min="7" max="7" width="9.75" style="35" customWidth="1"/>
    <col min="8" max="16384" width="9" style="35"/>
  </cols>
  <sheetData>
    <row r="1" spans="1:7">
      <c r="B1" s="34" t="s">
        <v>57</v>
      </c>
      <c r="E1" s="36"/>
      <c r="G1" s="41" t="s">
        <v>58</v>
      </c>
    </row>
    <row r="2" spans="1:7">
      <c r="B2" s="35" t="s">
        <v>59</v>
      </c>
    </row>
    <row r="3" spans="1:7">
      <c r="A3" s="42"/>
      <c r="B3" s="42"/>
      <c r="C3" s="42"/>
      <c r="D3" s="42"/>
      <c r="E3" s="43"/>
      <c r="F3" s="42"/>
      <c r="G3" s="41" t="s">
        <v>60</v>
      </c>
    </row>
    <row r="4" spans="1:7">
      <c r="A4" s="42"/>
      <c r="B4" s="144" t="s">
        <v>61</v>
      </c>
      <c r="C4" s="146" t="s">
        <v>89</v>
      </c>
      <c r="D4" s="147"/>
      <c r="E4" s="148" t="s">
        <v>62</v>
      </c>
      <c r="F4" s="149"/>
      <c r="G4" s="144" t="s">
        <v>63</v>
      </c>
    </row>
    <row r="5" spans="1:7" ht="13.5" customHeight="1">
      <c r="B5" s="145"/>
      <c r="C5" s="44" t="s">
        <v>64</v>
      </c>
      <c r="D5" s="45" t="s">
        <v>65</v>
      </c>
      <c r="E5" s="44" t="s">
        <v>64</v>
      </c>
      <c r="F5" s="45" t="s">
        <v>65</v>
      </c>
      <c r="G5" s="145"/>
    </row>
    <row r="6" spans="1:7">
      <c r="B6" s="46">
        <v>42742</v>
      </c>
      <c r="C6" s="47">
        <v>0.57499999999999996</v>
      </c>
      <c r="D6" s="47">
        <v>0.85555555555555562</v>
      </c>
      <c r="E6" s="48">
        <f>CEILING(C6,"00:15")</f>
        <v>0.58333333333333326</v>
      </c>
      <c r="F6" s="48">
        <f>FLOOR(D6,"00:15")</f>
        <v>0.85416666666666663</v>
      </c>
      <c r="G6" s="47">
        <f t="shared" ref="G6:G30" si="0">IF(C6="","",F6-E6)</f>
        <v>0.27083333333333337</v>
      </c>
    </row>
    <row r="7" spans="1:7">
      <c r="B7" s="46">
        <v>42743</v>
      </c>
      <c r="C7" s="47">
        <v>0.57986111111111105</v>
      </c>
      <c r="D7" s="47">
        <v>0.84375</v>
      </c>
      <c r="E7" s="48">
        <f t="shared" ref="E7:E30" si="1">CEILING(C7,"00:15")</f>
        <v>0.58333333333333326</v>
      </c>
      <c r="F7" s="48">
        <f t="shared" ref="F7:F30" si="2">FLOOR(D7,"00:15")</f>
        <v>0.84375</v>
      </c>
      <c r="G7" s="47">
        <f t="shared" si="0"/>
        <v>0.26041666666666674</v>
      </c>
    </row>
    <row r="8" spans="1:7">
      <c r="B8" s="46">
        <v>42744</v>
      </c>
      <c r="C8" s="47">
        <v>0.35972222222222222</v>
      </c>
      <c r="D8" s="47">
        <v>0.67500000000000004</v>
      </c>
      <c r="E8" s="48">
        <f t="shared" si="1"/>
        <v>0.36458333333333331</v>
      </c>
      <c r="F8" s="48">
        <f t="shared" si="2"/>
        <v>0.66666666666666663</v>
      </c>
      <c r="G8" s="47">
        <f t="shared" si="0"/>
        <v>0.30208333333333331</v>
      </c>
    </row>
    <row r="9" spans="1:7">
      <c r="B9" s="46">
        <v>42745</v>
      </c>
      <c r="C9" s="49"/>
      <c r="D9" s="49"/>
      <c r="E9" s="48">
        <f t="shared" si="1"/>
        <v>0</v>
      </c>
      <c r="F9" s="48">
        <f t="shared" si="2"/>
        <v>0</v>
      </c>
      <c r="G9" s="47" t="str">
        <f t="shared" si="0"/>
        <v/>
      </c>
    </row>
    <row r="10" spans="1:7">
      <c r="B10" s="46">
        <v>42746</v>
      </c>
      <c r="C10" s="49"/>
      <c r="D10" s="49"/>
      <c r="E10" s="48">
        <f t="shared" si="1"/>
        <v>0</v>
      </c>
      <c r="F10" s="48">
        <f t="shared" si="2"/>
        <v>0</v>
      </c>
      <c r="G10" s="47" t="str">
        <f t="shared" si="0"/>
        <v/>
      </c>
    </row>
    <row r="11" spans="1:7">
      <c r="B11" s="46">
        <v>42747</v>
      </c>
      <c r="C11" s="49"/>
      <c r="D11" s="49"/>
      <c r="E11" s="48">
        <f t="shared" si="1"/>
        <v>0</v>
      </c>
      <c r="F11" s="48">
        <f t="shared" si="2"/>
        <v>0</v>
      </c>
      <c r="G11" s="47" t="str">
        <f t="shared" si="0"/>
        <v/>
      </c>
    </row>
    <row r="12" spans="1:7">
      <c r="B12" s="46">
        <v>42748</v>
      </c>
      <c r="C12" s="47">
        <v>0.36527777777777781</v>
      </c>
      <c r="D12" s="47">
        <v>0.67013888888888884</v>
      </c>
      <c r="E12" s="48">
        <f t="shared" si="1"/>
        <v>0.375</v>
      </c>
      <c r="F12" s="48">
        <f t="shared" si="2"/>
        <v>0.66666666666666663</v>
      </c>
      <c r="G12" s="47">
        <f t="shared" si="0"/>
        <v>0.29166666666666663</v>
      </c>
    </row>
    <row r="13" spans="1:7">
      <c r="B13" s="46">
        <v>42749</v>
      </c>
      <c r="C13" s="47">
        <v>0.36249999999999999</v>
      </c>
      <c r="D13" s="47">
        <v>0.68819444444444444</v>
      </c>
      <c r="E13" s="48">
        <f t="shared" si="1"/>
        <v>0.36458333333333331</v>
      </c>
      <c r="F13" s="48">
        <f t="shared" si="2"/>
        <v>0.6875</v>
      </c>
      <c r="G13" s="47">
        <f t="shared" si="0"/>
        <v>0.32291666666666669</v>
      </c>
    </row>
    <row r="14" spans="1:7">
      <c r="B14" s="46">
        <v>42750</v>
      </c>
      <c r="C14" s="47">
        <v>0.59791666666666665</v>
      </c>
      <c r="D14" s="47">
        <v>0.88194444444444453</v>
      </c>
      <c r="E14" s="48">
        <f t="shared" si="1"/>
        <v>0.60416666666666663</v>
      </c>
      <c r="F14" s="48">
        <f t="shared" si="2"/>
        <v>0.875</v>
      </c>
      <c r="G14" s="47">
        <f t="shared" si="0"/>
        <v>0.27083333333333337</v>
      </c>
    </row>
    <row r="15" spans="1:7">
      <c r="B15" s="46">
        <v>42751</v>
      </c>
      <c r="C15" s="49"/>
      <c r="D15" s="49"/>
      <c r="E15" s="48">
        <f t="shared" si="1"/>
        <v>0</v>
      </c>
      <c r="F15" s="48">
        <f t="shared" si="2"/>
        <v>0</v>
      </c>
      <c r="G15" s="47" t="str">
        <f t="shared" si="0"/>
        <v/>
      </c>
    </row>
    <row r="16" spans="1:7">
      <c r="B16" s="46">
        <v>42752</v>
      </c>
      <c r="C16" s="47">
        <v>0.57777777777777783</v>
      </c>
      <c r="D16" s="47">
        <v>0.85972222222222217</v>
      </c>
      <c r="E16" s="48">
        <f t="shared" si="1"/>
        <v>0.58333333333333326</v>
      </c>
      <c r="F16" s="48">
        <f t="shared" si="2"/>
        <v>0.85416666666666663</v>
      </c>
      <c r="G16" s="47">
        <f t="shared" si="0"/>
        <v>0.27083333333333337</v>
      </c>
    </row>
    <row r="17" spans="2:7">
      <c r="B17" s="46">
        <v>42753</v>
      </c>
      <c r="C17" s="49"/>
      <c r="D17" s="49"/>
      <c r="E17" s="48">
        <f t="shared" si="1"/>
        <v>0</v>
      </c>
      <c r="F17" s="48">
        <f t="shared" si="2"/>
        <v>0</v>
      </c>
      <c r="G17" s="47" t="str">
        <f t="shared" si="0"/>
        <v/>
      </c>
    </row>
    <row r="18" spans="2:7">
      <c r="B18" s="46">
        <v>42754</v>
      </c>
      <c r="C18" s="49"/>
      <c r="D18" s="49"/>
      <c r="E18" s="48">
        <f t="shared" si="1"/>
        <v>0</v>
      </c>
      <c r="F18" s="48">
        <f t="shared" si="2"/>
        <v>0</v>
      </c>
      <c r="G18" s="47" t="str">
        <f t="shared" si="0"/>
        <v/>
      </c>
    </row>
    <row r="19" spans="2:7">
      <c r="B19" s="46">
        <v>42755</v>
      </c>
      <c r="C19" s="49"/>
      <c r="D19" s="49"/>
      <c r="E19" s="48">
        <f t="shared" si="1"/>
        <v>0</v>
      </c>
      <c r="F19" s="48">
        <f t="shared" si="2"/>
        <v>0</v>
      </c>
      <c r="G19" s="47" t="str">
        <f t="shared" si="0"/>
        <v/>
      </c>
    </row>
    <row r="20" spans="2:7">
      <c r="B20" s="46">
        <v>42756</v>
      </c>
      <c r="C20" s="47">
        <v>0.57638888888888895</v>
      </c>
      <c r="D20" s="47">
        <v>0.84166666666666667</v>
      </c>
      <c r="E20" s="48">
        <f t="shared" si="1"/>
        <v>0.58333333333333326</v>
      </c>
      <c r="F20" s="48">
        <f t="shared" si="2"/>
        <v>0.83333333333333326</v>
      </c>
      <c r="G20" s="47">
        <f t="shared" si="0"/>
        <v>0.25</v>
      </c>
    </row>
    <row r="21" spans="2:7">
      <c r="B21" s="46">
        <v>42757</v>
      </c>
      <c r="C21" s="47">
        <v>0.36527777777777781</v>
      </c>
      <c r="D21" s="47">
        <v>0.6791666666666667</v>
      </c>
      <c r="E21" s="48">
        <f t="shared" si="1"/>
        <v>0.375</v>
      </c>
      <c r="F21" s="48">
        <f t="shared" si="2"/>
        <v>0.67708333333333326</v>
      </c>
      <c r="G21" s="47">
        <f t="shared" si="0"/>
        <v>0.30208333333333326</v>
      </c>
    </row>
    <row r="22" spans="2:7">
      <c r="B22" s="46">
        <v>42758</v>
      </c>
      <c r="C22" s="49"/>
      <c r="D22" s="49"/>
      <c r="E22" s="48">
        <f t="shared" si="1"/>
        <v>0</v>
      </c>
      <c r="F22" s="48">
        <f t="shared" si="2"/>
        <v>0</v>
      </c>
      <c r="G22" s="47" t="str">
        <f t="shared" si="0"/>
        <v/>
      </c>
    </row>
    <row r="23" spans="2:7">
      <c r="B23" s="46">
        <v>42759</v>
      </c>
      <c r="C23" s="49"/>
      <c r="D23" s="49"/>
      <c r="E23" s="48">
        <f t="shared" si="1"/>
        <v>0</v>
      </c>
      <c r="F23" s="48">
        <f t="shared" si="2"/>
        <v>0</v>
      </c>
      <c r="G23" s="47" t="str">
        <f t="shared" si="0"/>
        <v/>
      </c>
    </row>
    <row r="24" spans="2:7">
      <c r="B24" s="46">
        <v>42760</v>
      </c>
      <c r="C24" s="49"/>
      <c r="D24" s="49"/>
      <c r="E24" s="48">
        <f t="shared" si="1"/>
        <v>0</v>
      </c>
      <c r="F24" s="48">
        <f t="shared" si="2"/>
        <v>0</v>
      </c>
      <c r="G24" s="47" t="str">
        <f t="shared" si="0"/>
        <v/>
      </c>
    </row>
    <row r="25" spans="2:7">
      <c r="B25" s="46">
        <v>42761</v>
      </c>
      <c r="C25" s="49"/>
      <c r="D25" s="49"/>
      <c r="E25" s="48">
        <f t="shared" si="1"/>
        <v>0</v>
      </c>
      <c r="F25" s="48">
        <f t="shared" si="2"/>
        <v>0</v>
      </c>
      <c r="G25" s="47" t="str">
        <f t="shared" si="0"/>
        <v/>
      </c>
    </row>
    <row r="26" spans="2:7">
      <c r="B26" s="46">
        <v>42762</v>
      </c>
      <c r="C26" s="47">
        <v>0.36736111111111108</v>
      </c>
      <c r="D26" s="47">
        <v>0.68888888888888899</v>
      </c>
      <c r="E26" s="48">
        <f t="shared" si="1"/>
        <v>0.375</v>
      </c>
      <c r="F26" s="48">
        <f t="shared" si="2"/>
        <v>0.6875</v>
      </c>
      <c r="G26" s="47">
        <f t="shared" si="0"/>
        <v>0.3125</v>
      </c>
    </row>
    <row r="27" spans="2:7">
      <c r="B27" s="46">
        <v>42763</v>
      </c>
      <c r="C27" s="47">
        <v>0.36805555555555558</v>
      </c>
      <c r="D27" s="47">
        <v>0.70972222222222225</v>
      </c>
      <c r="E27" s="48">
        <f t="shared" si="1"/>
        <v>0.375</v>
      </c>
      <c r="F27" s="48">
        <f t="shared" si="2"/>
        <v>0.70833333333333326</v>
      </c>
      <c r="G27" s="47">
        <f t="shared" si="0"/>
        <v>0.33333333333333326</v>
      </c>
    </row>
    <row r="28" spans="2:7">
      <c r="B28" s="46">
        <v>42764</v>
      </c>
      <c r="C28" s="47">
        <v>0.37013888888888885</v>
      </c>
      <c r="D28" s="47">
        <v>0.69097222222222221</v>
      </c>
      <c r="E28" s="48">
        <f t="shared" si="1"/>
        <v>0.375</v>
      </c>
      <c r="F28" s="48">
        <f t="shared" si="2"/>
        <v>0.6875</v>
      </c>
      <c r="G28" s="47">
        <f t="shared" si="0"/>
        <v>0.3125</v>
      </c>
    </row>
    <row r="29" spans="2:7">
      <c r="B29" s="46">
        <v>42765</v>
      </c>
      <c r="C29" s="47">
        <v>0.36527777777777781</v>
      </c>
      <c r="D29" s="47">
        <v>0.67222222222222217</v>
      </c>
      <c r="E29" s="48">
        <f t="shared" si="1"/>
        <v>0.375</v>
      </c>
      <c r="F29" s="48">
        <f t="shared" si="2"/>
        <v>0.66666666666666663</v>
      </c>
      <c r="G29" s="47">
        <f t="shared" si="0"/>
        <v>0.29166666666666663</v>
      </c>
    </row>
    <row r="30" spans="2:7">
      <c r="B30" s="46">
        <v>42766</v>
      </c>
      <c r="C30" s="49"/>
      <c r="D30" s="49"/>
      <c r="E30" s="48">
        <f t="shared" si="1"/>
        <v>0</v>
      </c>
      <c r="F30" s="48">
        <f t="shared" si="2"/>
        <v>0</v>
      </c>
      <c r="G30" s="47" t="str">
        <f t="shared" si="0"/>
        <v/>
      </c>
    </row>
  </sheetData>
  <mergeCells count="4">
    <mergeCell ref="B4:B5"/>
    <mergeCell ref="C4:D4"/>
    <mergeCell ref="E4:F4"/>
    <mergeCell ref="G4:G5"/>
  </mergeCells>
  <phoneticPr fontId="5"/>
  <pageMargins left="0.75" right="0.75" top="1" bottom="1" header="0.51200000000000001" footer="0.51200000000000001"/>
  <pageSetup paperSize="9" orientation="portrait" horizontalDpi="300" verticalDpi="300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19"/>
  <sheetViews>
    <sheetView zoomScaleNormal="100" workbookViewId="0"/>
  </sheetViews>
  <sheetFormatPr defaultRowHeight="13.5"/>
  <cols>
    <col min="1" max="1" width="1.875" style="35" customWidth="1"/>
    <col min="2" max="2" width="3.375" style="35" customWidth="1"/>
    <col min="3" max="3" width="12.375" style="35" bestFit="1" customWidth="1"/>
    <col min="4" max="4" width="9.75" style="35" bestFit="1" customWidth="1"/>
    <col min="5" max="5" width="12.625" style="35" bestFit="1" customWidth="1"/>
    <col min="6" max="16384" width="9" style="35"/>
  </cols>
  <sheetData>
    <row r="1" spans="2:5">
      <c r="B1" s="34" t="s">
        <v>66</v>
      </c>
      <c r="E1" s="34" t="s">
        <v>172</v>
      </c>
    </row>
    <row r="2" spans="2:5">
      <c r="B2" s="36" t="s">
        <v>67</v>
      </c>
    </row>
    <row r="3" spans="2:5">
      <c r="B3" s="35" t="s">
        <v>68</v>
      </c>
    </row>
    <row r="4" spans="2:5" ht="14.1" customHeight="1">
      <c r="B4" s="37" t="s">
        <v>69</v>
      </c>
      <c r="C4" s="37" t="s">
        <v>70</v>
      </c>
      <c r="D4" s="37" t="s">
        <v>71</v>
      </c>
      <c r="E4" s="37" t="s">
        <v>72</v>
      </c>
    </row>
    <row r="5" spans="2:5">
      <c r="B5" s="38">
        <v>1</v>
      </c>
      <c r="C5" s="38" t="s">
        <v>73</v>
      </c>
      <c r="D5" s="39">
        <v>350680</v>
      </c>
      <c r="E5" s="40">
        <f>ROUNDDOWN(D5/1000,0)</f>
        <v>350</v>
      </c>
    </row>
    <row r="6" spans="2:5">
      <c r="B6" s="38">
        <v>2</v>
      </c>
      <c r="C6" s="38" t="s">
        <v>74</v>
      </c>
      <c r="D6" s="39">
        <v>298800</v>
      </c>
      <c r="E6" s="40">
        <f t="shared" ref="E6:E19" si="0">ROUNDDOWN(D6/1000,0)</f>
        <v>298</v>
      </c>
    </row>
    <row r="7" spans="2:5">
      <c r="B7" s="38">
        <v>3</v>
      </c>
      <c r="C7" s="38" t="s">
        <v>75</v>
      </c>
      <c r="D7" s="39">
        <v>621386</v>
      </c>
      <c r="E7" s="40">
        <f t="shared" si="0"/>
        <v>621</v>
      </c>
    </row>
    <row r="8" spans="2:5">
      <c r="B8" s="38">
        <v>4</v>
      </c>
      <c r="C8" s="38" t="s">
        <v>76</v>
      </c>
      <c r="D8" s="39">
        <v>98812</v>
      </c>
      <c r="E8" s="40">
        <f t="shared" si="0"/>
        <v>98</v>
      </c>
    </row>
    <row r="9" spans="2:5">
      <c r="B9" s="38">
        <v>5</v>
      </c>
      <c r="C9" s="38" t="s">
        <v>77</v>
      </c>
      <c r="D9" s="39">
        <v>256830</v>
      </c>
      <c r="E9" s="40">
        <f t="shared" si="0"/>
        <v>256</v>
      </c>
    </row>
    <row r="10" spans="2:5">
      <c r="B10" s="38">
        <v>6</v>
      </c>
      <c r="C10" s="38" t="s">
        <v>78</v>
      </c>
      <c r="D10" s="39">
        <v>365250</v>
      </c>
      <c r="E10" s="40">
        <f t="shared" si="0"/>
        <v>365</v>
      </c>
    </row>
    <row r="11" spans="2:5">
      <c r="B11" s="38">
        <v>7</v>
      </c>
      <c r="C11" s="38" t="s">
        <v>79</v>
      </c>
      <c r="D11" s="39">
        <v>501000</v>
      </c>
      <c r="E11" s="40">
        <f t="shared" si="0"/>
        <v>501</v>
      </c>
    </row>
    <row r="12" spans="2:5">
      <c r="B12" s="38">
        <v>8</v>
      </c>
      <c r="C12" s="38" t="s">
        <v>80</v>
      </c>
      <c r="D12" s="39">
        <v>119309</v>
      </c>
      <c r="E12" s="40">
        <f t="shared" si="0"/>
        <v>119</v>
      </c>
    </row>
    <row r="13" spans="2:5">
      <c r="B13" s="38">
        <v>9</v>
      </c>
      <c r="C13" s="38" t="s">
        <v>81</v>
      </c>
      <c r="D13" s="39">
        <v>325022</v>
      </c>
      <c r="E13" s="40">
        <f t="shared" si="0"/>
        <v>325</v>
      </c>
    </row>
    <row r="14" spans="2:5">
      <c r="B14" s="38">
        <v>10</v>
      </c>
      <c r="C14" s="38" t="s">
        <v>82</v>
      </c>
      <c r="D14" s="39">
        <v>741945</v>
      </c>
      <c r="E14" s="40">
        <f t="shared" si="0"/>
        <v>741</v>
      </c>
    </row>
    <row r="15" spans="2:5">
      <c r="B15" s="38">
        <v>11</v>
      </c>
      <c r="C15" s="38" t="s">
        <v>83</v>
      </c>
      <c r="D15" s="39">
        <v>395618</v>
      </c>
      <c r="E15" s="40">
        <f t="shared" si="0"/>
        <v>395</v>
      </c>
    </row>
    <row r="16" spans="2:5">
      <c r="B16" s="38">
        <v>12</v>
      </c>
      <c r="C16" s="38" t="s">
        <v>84</v>
      </c>
      <c r="D16" s="39">
        <v>85005</v>
      </c>
      <c r="E16" s="40">
        <f t="shared" si="0"/>
        <v>85</v>
      </c>
    </row>
    <row r="17" spans="2:5">
      <c r="B17" s="38">
        <v>13</v>
      </c>
      <c r="C17" s="38" t="s">
        <v>85</v>
      </c>
      <c r="D17" s="39">
        <v>152382</v>
      </c>
      <c r="E17" s="40">
        <f t="shared" si="0"/>
        <v>152</v>
      </c>
    </row>
    <row r="18" spans="2:5">
      <c r="B18" s="38">
        <v>14</v>
      </c>
      <c r="C18" s="38" t="s">
        <v>86</v>
      </c>
      <c r="D18" s="39">
        <v>365018</v>
      </c>
      <c r="E18" s="40">
        <f t="shared" si="0"/>
        <v>365</v>
      </c>
    </row>
    <row r="19" spans="2:5">
      <c r="B19" s="38">
        <v>15</v>
      </c>
      <c r="C19" s="38" t="s">
        <v>87</v>
      </c>
      <c r="D19" s="39">
        <v>541980</v>
      </c>
      <c r="E19" s="40">
        <f t="shared" si="0"/>
        <v>541</v>
      </c>
    </row>
  </sheetData>
  <phoneticPr fontId="5"/>
  <pageMargins left="0.75" right="0.75" top="1" bottom="1" header="0.51200000000000001" footer="0.51200000000000001"/>
  <pageSetup paperSize="9" scale="98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11</vt:i4>
      </vt:variant>
    </vt:vector>
  </HeadingPairs>
  <TitlesOfParts>
    <vt:vector size="11" baseType="lpstr">
      <vt:lpstr>2-1</vt:lpstr>
      <vt:lpstr>2-2</vt:lpstr>
      <vt:lpstr>2-3</vt:lpstr>
      <vt:lpstr>2-4</vt:lpstr>
      <vt:lpstr>2-5</vt:lpstr>
      <vt:lpstr>2-6</vt:lpstr>
      <vt:lpstr>2-7</vt:lpstr>
      <vt:lpstr>2-8</vt:lpstr>
      <vt:lpstr>2-9</vt:lpstr>
      <vt:lpstr>2-10</vt:lpstr>
      <vt:lpstr>2-11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2016-09-12T02:27:03Z</dcterms:created>
  <dcterms:modified xsi:type="dcterms:W3CDTF">2016-10-17T01:52:22Z</dcterms:modified>
</cp:coreProperties>
</file>