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Sheet1" sheetId="5" r:id="rId1"/>
    <sheet name="売上表" sheetId="1" r:id="rId2"/>
    <sheet name="得意先別売上表" sheetId="2" r:id="rId3"/>
    <sheet name="商品リスト" sheetId="3" r:id="rId4"/>
    <sheet name="得意先リスト" sheetId="4" r:id="rId5"/>
  </sheets>
  <definedNames>
    <definedName name="スライサー_機種名">#N/A</definedName>
    <definedName name="スライサー_得意先名">#N/A</definedName>
  </definedNames>
  <calcPr calcId="152511"/>
  <pivotCaches>
    <pivotCache cacheId="0" r:id="rId6"/>
  </pivotCaches>
  <extLst>
    <ext xmlns:x14="http://schemas.microsoft.com/office/spreadsheetml/2009/9/main" uri="{BBE1A952-AA13-448e-AADC-164F8A28A991}">
      <x14:slicerCaches>
        <x14:slicerCache r:id="rId7"/>
        <x14:slicerCache r:id="rId8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2" l="1"/>
  <c r="G7" i="2"/>
  <c r="G8" i="2"/>
  <c r="G9" i="2"/>
  <c r="G10" i="2"/>
  <c r="G11" i="2"/>
  <c r="G12" i="2"/>
  <c r="G5" i="2"/>
  <c r="D12" i="2"/>
  <c r="F12" i="2" s="1"/>
  <c r="E12" i="2"/>
  <c r="F5" i="2"/>
  <c r="F6" i="2"/>
  <c r="F7" i="2"/>
  <c r="F8" i="2"/>
  <c r="F9" i="2"/>
  <c r="F10" i="2"/>
  <c r="F11" i="2"/>
  <c r="E6" i="2"/>
  <c r="E7" i="2"/>
  <c r="E8" i="2"/>
  <c r="E9" i="2"/>
  <c r="E10" i="2"/>
  <c r="E11" i="2"/>
  <c r="E5" i="2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H5" i="1"/>
  <c r="G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5" i="1"/>
</calcChain>
</file>

<file path=xl/sharedStrings.xml><?xml version="1.0" encoding="utf-8"?>
<sst xmlns="http://schemas.openxmlformats.org/spreadsheetml/2006/main" count="96" uniqueCount="77">
  <si>
    <t>伝票コード</t>
    <rPh sb="0" eb="2">
      <t>デンピョウ</t>
    </rPh>
    <phoneticPr fontId="2"/>
  </si>
  <si>
    <t>日付</t>
    <rPh sb="0" eb="2">
      <t>ヒヅケ</t>
    </rPh>
    <phoneticPr fontId="2"/>
  </si>
  <si>
    <t>得意先コード</t>
    <rPh sb="0" eb="3">
      <t>トクイサキ</t>
    </rPh>
    <phoneticPr fontId="2"/>
  </si>
  <si>
    <t>得意先名</t>
    <rPh sb="0" eb="3">
      <t>トクイサキ</t>
    </rPh>
    <rPh sb="3" eb="4">
      <t>メイ</t>
    </rPh>
    <phoneticPr fontId="2"/>
  </si>
  <si>
    <t>商品コード</t>
    <rPh sb="0" eb="2">
      <t>ショウヒン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</si>
  <si>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</si>
  <si>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</si>
  <si>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</si>
  <si>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前月迄売上</t>
    <rPh sb="0" eb="2">
      <t>ゼンゲツ</t>
    </rPh>
    <rPh sb="2" eb="3">
      <t>マデ</t>
    </rPh>
    <rPh sb="3" eb="5">
      <t>ウリアゲ</t>
    </rPh>
    <phoneticPr fontId="2"/>
  </si>
  <si>
    <t>当月売上</t>
    <rPh sb="0" eb="2">
      <t>トウゲツ</t>
    </rPh>
    <rPh sb="2" eb="4">
      <t>ウリアゲ</t>
    </rPh>
    <phoneticPr fontId="2"/>
  </si>
  <si>
    <t>累計売上</t>
    <rPh sb="0" eb="2">
      <t>ルイケイ</t>
    </rPh>
    <rPh sb="2" eb="4">
      <t>ウリアゲ</t>
    </rPh>
    <phoneticPr fontId="2"/>
  </si>
  <si>
    <t>累計売上構成比</t>
    <rPh sb="0" eb="2">
      <t>ルイケイ</t>
    </rPh>
    <rPh sb="2" eb="4">
      <t>ウリアゲ</t>
    </rPh>
    <rPh sb="4" eb="7">
      <t>コウセイヒ</t>
    </rPh>
    <phoneticPr fontId="2"/>
  </si>
  <si>
    <t>機種名</t>
    <rPh sb="0" eb="3">
      <t>キシュメイ</t>
    </rPh>
    <phoneticPr fontId="2"/>
  </si>
  <si>
    <t>BH100（32インチ）</t>
    <phoneticPr fontId="2"/>
  </si>
  <si>
    <t>住所</t>
    <rPh sb="0" eb="2">
      <t>ジュウショ</t>
    </rPh>
    <phoneticPr fontId="2"/>
  </si>
  <si>
    <t>電話番号</t>
    <rPh sb="0" eb="2">
      <t>デンワ</t>
    </rPh>
    <rPh sb="2" eb="4">
      <t>バンゴウ</t>
    </rPh>
    <phoneticPr fontId="2"/>
  </si>
  <si>
    <t>FAX番号</t>
    <rPh sb="3" eb="5">
      <t>バンゴウ</t>
    </rPh>
    <phoneticPr fontId="2"/>
  </si>
  <si>
    <t>得意先リスト</t>
    <rPh sb="0" eb="3">
      <t>トクイサキ</t>
    </rPh>
    <phoneticPr fontId="5"/>
  </si>
  <si>
    <t>株式会社陽光ゼネラル</t>
    <rPh sb="0" eb="4">
      <t>カブシキガイシャ</t>
    </rPh>
    <rPh sb="4" eb="6">
      <t>ヨウコウ</t>
    </rPh>
    <phoneticPr fontId="5"/>
  </si>
  <si>
    <t>山田　美里</t>
    <rPh sb="0" eb="2">
      <t>ヤマダ</t>
    </rPh>
    <rPh sb="3" eb="5">
      <t>ミサト</t>
    </rPh>
    <phoneticPr fontId="5"/>
  </si>
  <si>
    <t>東京都港区台場X-X-X</t>
    <rPh sb="0" eb="3">
      <t>トウキョウト</t>
    </rPh>
    <rPh sb="3" eb="5">
      <t>ミナトク</t>
    </rPh>
    <rPh sb="5" eb="7">
      <t>ダイバ</t>
    </rPh>
    <phoneticPr fontId="5"/>
  </si>
  <si>
    <t>真野電機株式会社</t>
    <rPh sb="0" eb="2">
      <t>マノ</t>
    </rPh>
    <rPh sb="2" eb="4">
      <t>デンキ</t>
    </rPh>
    <rPh sb="4" eb="8">
      <t>カブシキガイシャ</t>
    </rPh>
    <phoneticPr fontId="5"/>
  </si>
  <si>
    <t>高橋　義夫</t>
    <rPh sb="0" eb="2">
      <t>タカハシ</t>
    </rPh>
    <rPh sb="3" eb="5">
      <t>ヨシオ</t>
    </rPh>
    <phoneticPr fontId="5"/>
  </si>
  <si>
    <t>東京都千代田区外神田X-X-X</t>
    <rPh sb="0" eb="3">
      <t>トウキョウト</t>
    </rPh>
    <rPh sb="3" eb="7">
      <t>チヨダク</t>
    </rPh>
    <rPh sb="7" eb="10">
      <t>ソトカンダ</t>
    </rPh>
    <phoneticPr fontId="5"/>
  </si>
  <si>
    <t>川浪電気株式会社</t>
    <rPh sb="0" eb="2">
      <t>カワナミ</t>
    </rPh>
    <rPh sb="2" eb="4">
      <t>デンキ</t>
    </rPh>
    <rPh sb="4" eb="8">
      <t>カブシキガイシャ</t>
    </rPh>
    <phoneticPr fontId="5"/>
  </si>
  <si>
    <t>佐々木　良子</t>
    <rPh sb="0" eb="3">
      <t>ササキ</t>
    </rPh>
    <rPh sb="4" eb="6">
      <t>ヨシコ</t>
    </rPh>
    <phoneticPr fontId="5"/>
  </si>
  <si>
    <t>神奈川県横浜市中区山下町X-X-X</t>
    <rPh sb="0" eb="4">
      <t>カナガワケン</t>
    </rPh>
    <rPh sb="4" eb="7">
      <t>ヨコハマシ</t>
    </rPh>
    <rPh sb="7" eb="9">
      <t>ナカク</t>
    </rPh>
    <rPh sb="9" eb="12">
      <t>ヤマシタチョウ</t>
    </rPh>
    <phoneticPr fontId="5"/>
  </si>
  <si>
    <t>ミノタ株式会社</t>
    <rPh sb="3" eb="7">
      <t>カブシキガイシャ</t>
    </rPh>
    <phoneticPr fontId="5"/>
  </si>
  <si>
    <t>中村　敬太</t>
    <rPh sb="0" eb="2">
      <t>ナカムラ</t>
    </rPh>
    <rPh sb="3" eb="5">
      <t>ケイタ</t>
    </rPh>
    <phoneticPr fontId="5"/>
  </si>
  <si>
    <t>神奈川県横浜市金沢区朝比奈町X-X-X</t>
    <rPh sb="0" eb="4">
      <t>カナガワケン</t>
    </rPh>
    <rPh sb="4" eb="7">
      <t>ヨコハマシ</t>
    </rPh>
    <rPh sb="7" eb="10">
      <t>カナザワク</t>
    </rPh>
    <rPh sb="10" eb="14">
      <t>アサヒナチョウ</t>
    </rPh>
    <phoneticPr fontId="5"/>
  </si>
  <si>
    <t>伊藤　賢介</t>
    <rPh sb="0" eb="2">
      <t>イトウ</t>
    </rPh>
    <rPh sb="3" eb="5">
      <t>ケンスケ</t>
    </rPh>
    <phoneticPr fontId="5"/>
  </si>
  <si>
    <t>神奈川県藤沢市川名X-X-X</t>
    <rPh sb="0" eb="4">
      <t>カナガワケン</t>
    </rPh>
    <rPh sb="4" eb="7">
      <t>フジサワシ</t>
    </rPh>
    <rPh sb="7" eb="9">
      <t>カワナ</t>
    </rPh>
    <phoneticPr fontId="5"/>
  </si>
  <si>
    <t>イケガミ電機株式会社</t>
    <rPh sb="4" eb="6">
      <t>デンキ</t>
    </rPh>
    <rPh sb="6" eb="10">
      <t>カブシキガイシャ</t>
    </rPh>
    <phoneticPr fontId="5"/>
  </si>
  <si>
    <t>海波　小百合</t>
    <rPh sb="0" eb="1">
      <t>ウミ</t>
    </rPh>
    <rPh sb="1" eb="2">
      <t>ナミ</t>
    </rPh>
    <rPh sb="3" eb="6">
      <t>サユリ</t>
    </rPh>
    <phoneticPr fontId="5"/>
  </si>
  <si>
    <t>東京都港区海岸X-X-X</t>
    <rPh sb="0" eb="3">
      <t>トウキョウト</t>
    </rPh>
    <rPh sb="3" eb="5">
      <t>ミナトク</t>
    </rPh>
    <rPh sb="5" eb="7">
      <t>カイガン</t>
    </rPh>
    <phoneticPr fontId="5"/>
  </si>
  <si>
    <t>林　真奈美</t>
    <rPh sb="0" eb="1">
      <t>ハヤシ</t>
    </rPh>
    <rPh sb="2" eb="5">
      <t>マナミ</t>
    </rPh>
    <phoneticPr fontId="5"/>
  </si>
  <si>
    <t>神奈川県横浜市港北区篠原東X-X-X</t>
    <rPh sb="0" eb="4">
      <t>カナガワケン</t>
    </rPh>
    <rPh sb="4" eb="7">
      <t>ヨコハマシ</t>
    </rPh>
    <rPh sb="7" eb="10">
      <t>コウホクク</t>
    </rPh>
    <rPh sb="10" eb="12">
      <t>シノハラ</t>
    </rPh>
    <rPh sb="12" eb="13">
      <t>ヒガシ</t>
    </rPh>
    <phoneticPr fontId="5"/>
  </si>
  <si>
    <t>TH150（42インチ）</t>
    <phoneticPr fontId="2"/>
  </si>
  <si>
    <t>YH280（46インチ）</t>
    <phoneticPr fontId="2"/>
  </si>
  <si>
    <t>AR120（26インチ）</t>
    <phoneticPr fontId="2"/>
  </si>
  <si>
    <t>GU201（37インチ）</t>
    <phoneticPr fontId="2"/>
  </si>
  <si>
    <t>〒135-0091</t>
    <phoneticPr fontId="2"/>
  </si>
  <si>
    <t>03-1111-XXXX</t>
    <phoneticPr fontId="2"/>
  </si>
  <si>
    <t>03-1111-XXXX</t>
    <phoneticPr fontId="2"/>
  </si>
  <si>
    <t>〒101-0021</t>
    <phoneticPr fontId="2"/>
  </si>
  <si>
    <t>03-2222-XXXX</t>
    <phoneticPr fontId="2"/>
  </si>
  <si>
    <t>03-2222-XXXX</t>
    <phoneticPr fontId="2"/>
  </si>
  <si>
    <t>〒231-0023</t>
    <phoneticPr fontId="2"/>
  </si>
  <si>
    <t>045-111-XXXX</t>
    <phoneticPr fontId="2"/>
  </si>
  <si>
    <t>〒236-0034</t>
    <phoneticPr fontId="2"/>
  </si>
  <si>
    <t>045-999-XXXX</t>
    <phoneticPr fontId="2"/>
  </si>
  <si>
    <t>〒251-0015</t>
    <phoneticPr fontId="2"/>
  </si>
  <si>
    <t>〒105-0022</t>
    <phoneticPr fontId="2"/>
  </si>
  <si>
    <t>03-4444-XXXX</t>
    <phoneticPr fontId="2"/>
  </si>
  <si>
    <t>03-4444-XXXX</t>
    <phoneticPr fontId="2"/>
  </si>
  <si>
    <t>〒222-0022</t>
    <phoneticPr fontId="2"/>
  </si>
  <si>
    <t>045-222-XXXX</t>
    <phoneticPr fontId="2"/>
  </si>
  <si>
    <t>郵便番号</t>
    <rPh sb="0" eb="2">
      <t>ユウビン</t>
    </rPh>
    <rPh sb="2" eb="4">
      <t>バンゴウ</t>
    </rPh>
    <phoneticPr fontId="2"/>
  </si>
  <si>
    <t>液晶テレビ商品リスト</t>
    <rPh sb="0" eb="2">
      <t>エキショウ</t>
    </rPh>
    <rPh sb="5" eb="7">
      <t>ショウヒン</t>
    </rPh>
    <phoneticPr fontId="5"/>
  </si>
  <si>
    <t>液晶テレビ売上表（12月）</t>
    <rPh sb="0" eb="2">
      <t>エキショウ</t>
    </rPh>
    <rPh sb="5" eb="7">
      <t>ウリアゲ</t>
    </rPh>
    <rPh sb="7" eb="8">
      <t>ヒョウ</t>
    </rPh>
    <rPh sb="11" eb="12">
      <t>ガツ</t>
    </rPh>
    <phoneticPr fontId="2"/>
  </si>
  <si>
    <t>売上集計表（12月）</t>
    <rPh sb="0" eb="2">
      <t>ウリアゲ</t>
    </rPh>
    <rPh sb="2" eb="4">
      <t>シュウケイ</t>
    </rPh>
    <rPh sb="4" eb="5">
      <t>ヒョウ</t>
    </rPh>
    <rPh sb="8" eb="9">
      <t>ガツ</t>
    </rPh>
    <phoneticPr fontId="5"/>
  </si>
  <si>
    <t>篠原東電機株式会社</t>
    <rPh sb="0" eb="2">
      <t>シノハラ</t>
    </rPh>
    <rPh sb="2" eb="3">
      <t>ヒガシ</t>
    </rPh>
    <rPh sb="3" eb="5">
      <t>デンキ</t>
    </rPh>
    <rPh sb="5" eb="9">
      <t>カブシキガイシャ</t>
    </rPh>
    <phoneticPr fontId="5"/>
  </si>
  <si>
    <t>山上電機株式会社</t>
    <rPh sb="0" eb="2">
      <t>ヤマガミ</t>
    </rPh>
    <rPh sb="2" eb="4">
      <t>デンキ</t>
    </rPh>
    <rPh sb="4" eb="8">
      <t>カブシキガイシャ</t>
    </rPh>
    <phoneticPr fontId="5"/>
  </si>
  <si>
    <t>合計</t>
    <rPh sb="0" eb="2">
      <t>ゴウケイ</t>
    </rPh>
    <phoneticPr fontId="2"/>
  </si>
  <si>
    <t>担当者</t>
    <rPh sb="0" eb="2">
      <t>タントウ</t>
    </rPh>
    <rPh sb="2" eb="3">
      <t>シャ</t>
    </rPh>
    <phoneticPr fontId="2"/>
  </si>
  <si>
    <t>0466-33-XXXX</t>
    <phoneticPr fontId="2"/>
  </si>
  <si>
    <t>得意先名</t>
  </si>
  <si>
    <t>AR120（26インチ）</t>
  </si>
  <si>
    <t>YH280（46インチ）</t>
  </si>
  <si>
    <t>総計</t>
  </si>
  <si>
    <t>合計 / 売上金額</t>
  </si>
  <si>
    <t>2013/12/2 - 2013/12/8</t>
  </si>
  <si>
    <t>2013/12/9 - 2013/12/15</t>
  </si>
  <si>
    <t>2013/12/23 - 2013/12/28</t>
  </si>
  <si>
    <t>日付</t>
  </si>
  <si>
    <t>機種名</t>
  </si>
  <si>
    <t>イケガミ電機株式会社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</si>
</sst>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/d"/>
    <numFmt numFmtId="177" formatCode="000000"/>
    <numFmt numFmtId="178" formatCode="0.0%"/>
    <numFmt numFmtId="179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177" fontId="0" fillId="0" borderId="1" xfId="0" applyNumberFormat="1" applyBorder="1">
      <alignment vertical="center"/>
    </xf>
    <xf numFmtId="178" fontId="0" fillId="0" borderId="1" xfId="2" applyNumberFormat="1" applyFont="1" applyBorder="1">
      <alignment vertical="center"/>
    </xf>
    <xf numFmtId="0" fontId="0" fillId="0" borderId="0" xfId="0" pivotButton="1">
      <alignment vertical="center"/>
    </xf>
    <xf numFmtId="179" fontId="0" fillId="0" borderId="0" xfId="0" applyNumberFormat="1">
      <alignment vertical="center"/>
    </xf>
    <xf numFmtId="176" fontId="0" fillId="0" borderId="0" xfId="0" applyNumberFormat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2.xml"/><Relationship Id="rId3" Type="http://schemas.openxmlformats.org/officeDocument/2006/relationships/worksheet" Target="worksheets/sheet3.xml"/><Relationship Id="rId7" Type="http://schemas.microsoft.com/office/2007/relationships/slicerCache" Target="slicerCaches/slicerCache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[Lesson36完成.xlsx]Sheet1!ﾋﾟﾎﾞｯﾄﾃｰﾌﾞﾙ1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液晶テレビ売上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  <c:pivotFmt>
        <c:idx val="5"/>
        <c:spPr>
          <a:gradFill rotWithShape="1">
            <a:gsLst>
              <a:gs pos="0">
                <a:schemeClr val="accent2">
                  <a:satMod val="103000"/>
                  <a:lumMod val="102000"/>
                  <a:tint val="94000"/>
                </a:schemeClr>
              </a:gs>
              <a:gs pos="50000">
                <a:schemeClr val="accent2">
                  <a:satMod val="110000"/>
                  <a:lumMod val="100000"/>
                  <a:shade val="100000"/>
                </a:schemeClr>
              </a:gs>
              <a:gs pos="100000">
                <a:schemeClr val="accent2">
                  <a:lumMod val="99000"/>
                  <a:satMod val="120000"/>
                  <a:shade val="78000"/>
                </a:schemeClr>
              </a:gs>
            </a:gsLst>
            <a:lin ang="5400000" scaled="0"/>
          </a:gradFill>
          <a:ln>
            <a:noFill/>
          </a:ln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AR120（26インチ）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2013/12/2 - 2013/12/8</c:v>
                </c:pt>
                <c:pt idx="1">
                  <c:v>2013/12/9 - 2013/12/15</c:v>
                </c:pt>
                <c:pt idx="2">
                  <c:v>2013/12/23 - 2013/12/28</c:v>
                </c:pt>
              </c:strCache>
            </c:strRef>
          </c:cat>
          <c:val>
            <c:numRef>
              <c:f>Sheet1!$B$5:$B$8</c:f>
              <c:numCache>
                <c:formatCode>#,##0_ </c:formatCode>
                <c:ptCount val="3"/>
                <c:pt idx="0">
                  <c:v>270000</c:v>
                </c:pt>
                <c:pt idx="1">
                  <c:v>180000</c:v>
                </c:pt>
                <c:pt idx="2">
                  <c:v>360000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YH280（46インチ）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Sheet1!$A$5:$A$8</c:f>
              <c:strCache>
                <c:ptCount val="3"/>
                <c:pt idx="0">
                  <c:v>2013/12/2 - 2013/12/8</c:v>
                </c:pt>
                <c:pt idx="1">
                  <c:v>2013/12/9 - 2013/12/15</c:v>
                </c:pt>
                <c:pt idx="2">
                  <c:v>2013/12/23 - 2013/12/28</c:v>
                </c:pt>
              </c:strCache>
            </c:strRef>
          </c:cat>
          <c:val>
            <c:numRef>
              <c:f>Sheet1!$C$5:$C$8</c:f>
              <c:numCache>
                <c:formatCode>#,##0_ </c:formatCode>
                <c:ptCount val="3"/>
                <c:pt idx="0">
                  <c:v>449100</c:v>
                </c:pt>
                <c:pt idx="1">
                  <c:v>598800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4854816"/>
        <c:axId val="204855600"/>
        <c:axId val="0"/>
      </c:bar3DChart>
      <c:catAx>
        <c:axId val="2048548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855600"/>
        <c:crosses val="autoZero"/>
        <c:auto val="1"/>
        <c:lblAlgn val="ctr"/>
        <c:lblOffset val="100"/>
        <c:noMultiLvlLbl val="0"/>
      </c:catAx>
      <c:valAx>
        <c:axId val="204855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4854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-1</xdr:rowOff>
    </xdr:from>
    <xdr:to>
      <xdr:col>5</xdr:col>
      <xdr:colOff>964406</xdr:colOff>
      <xdr:row>34</xdr:row>
      <xdr:rowOff>166686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623887</xdr:colOff>
      <xdr:row>4</xdr:row>
      <xdr:rowOff>16669</xdr:rowOff>
    </xdr:from>
    <xdr:to>
      <xdr:col>8</xdr:col>
      <xdr:colOff>738187</xdr:colOff>
      <xdr:row>18</xdr:row>
      <xdr:rowOff>64294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3" name="得意先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得意先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89168" y="683419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635793</xdr:colOff>
      <xdr:row>19</xdr:row>
      <xdr:rowOff>16668</xdr:rowOff>
    </xdr:from>
    <xdr:to>
      <xdr:col>9</xdr:col>
      <xdr:colOff>11905</xdr:colOff>
      <xdr:row>33</xdr:row>
      <xdr:rowOff>64293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機種名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機種名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601074" y="3183731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この図形はスライサーを表しています。スライサーは、Excel 2010 以降でサポートされています。
図形がそれよりも前のバージョンの Excel で変更された場合、またはブックが Excel 2003 以前のバージョンで保存された場合は、スライサーを使用できません。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477.598591435184" createdVersion="5" refreshedVersion="5" minRefreshableVersion="3" recordCount="41">
  <cacheSource type="worksheet">
    <worksheetSource ref="B4:J45" sheet="売上表"/>
  </cacheSource>
  <cacheFields count="9">
    <cacheField name="伝票コード" numFmtId="177">
      <sharedItems containsSemiMixedTypes="0" containsString="0" containsNumber="1" containsInteger="1" minValue="1101" maxValue="1141"/>
    </cacheField>
    <cacheField name="日付" numFmtId="176">
      <sharedItems containsSemiMixedTypes="0" containsNonDate="0" containsDate="1" containsString="0" minDate="2013-12-02T00:00:00" maxDate="2013-12-28T00:00:00" count="18">
        <d v="2013-12-02T00:00:00"/>
        <d v="2013-12-03T00:00:00"/>
        <d v="2013-12-04T00:00:00"/>
        <d v="2013-12-05T00:00:00"/>
        <d v="2013-12-06T00:00:00"/>
        <d v="2013-12-09T00:00:00"/>
        <d v="2013-12-10T00:00:00"/>
        <d v="2013-12-11T00:00:00"/>
        <d v="2013-12-12T00:00:00"/>
        <d v="2013-12-13T00:00:00"/>
        <d v="2013-12-16T00:00:00"/>
        <d v="2013-12-17T00:00:00"/>
        <d v="2013-12-18T00:00:00"/>
        <d v="2013-12-19T00:00:00"/>
        <d v="2013-12-20T00:00:00"/>
        <d v="2013-12-23T00:00:00"/>
        <d v="2013-12-25T00:00:00"/>
        <d v="2013-12-27T00:00:00"/>
      </sharedItems>
      <fieldGroup base="1">
        <rangePr groupBy="days" startDate="2013-12-02T00:00:00" endDate="2013-12-28T00:00:00" groupInterval="7"/>
        <groupItems count="6">
          <s v="&lt;2013/12/2"/>
          <s v="2013/12/2 - 2013/12/8"/>
          <s v="2013/12/9 - 2013/12/15"/>
          <s v="2013/12/16 - 2013/12/22"/>
          <s v="2013/12/23 - 2013/12/28"/>
          <s v="&gt;2013/12/28"/>
        </groupItems>
      </fieldGroup>
    </cacheField>
    <cacheField name="得意先コード" numFmtId="0">
      <sharedItems containsSemiMixedTypes="0" containsString="0" containsNumber="1" containsInteger="1" minValue="301" maxValue="307"/>
    </cacheField>
    <cacheField name="得意先名" numFmtId="0">
      <sharedItems count="7">
        <s v="株式会社陽光ゼネラル"/>
        <s v="ミノタ株式会社"/>
        <s v="イケガミ電機株式会社"/>
        <s v="篠原東電機株式会社"/>
        <s v="川浪電気株式会社"/>
        <s v="山上電機株式会社"/>
        <s v="真野電機株式会社"/>
      </sharedItems>
    </cacheField>
    <cacheField name="商品コード" numFmtId="0">
      <sharedItems containsSemiMixedTypes="0" containsString="0" containsNumber="1" containsInteger="1" minValue="101" maxValue="105"/>
    </cacheField>
    <cacheField name="機種名" numFmtId="0">
      <sharedItems count="5">
        <s v="AR120（26インチ）"/>
        <s v="BH100（32インチ）"/>
        <s v="YH280（46インチ）"/>
        <s v="GU201（37インチ）"/>
        <s v="TH150（42インチ）"/>
      </sharedItems>
    </cacheField>
    <cacheField name="単価" numFmtId="38">
      <sharedItems containsSemiMixedTypes="0" containsString="0" containsNumber="1" containsInteger="1" minValue="45000" maxValue="149700"/>
    </cacheField>
    <cacheField name="数量" numFmtId="38">
      <sharedItems containsSemiMixedTypes="0" containsString="0" containsNumber="1" containsInteger="1" minValue="3" maxValue="12"/>
    </cacheField>
    <cacheField name="売上金額" numFmtId="38">
      <sharedItems containsSemiMixedTypes="0" containsString="0" containsNumber="1" containsInteger="1" minValue="180000" maxValue="116300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1">
  <r>
    <n v="1101"/>
    <x v="0"/>
    <n v="301"/>
    <x v="0"/>
    <n v="101"/>
    <x v="0"/>
    <n v="45000"/>
    <n v="8"/>
    <n v="360000"/>
  </r>
  <r>
    <n v="1102"/>
    <x v="0"/>
    <n v="304"/>
    <x v="1"/>
    <n v="102"/>
    <x v="1"/>
    <n v="60100"/>
    <n v="12"/>
    <n v="721200"/>
  </r>
  <r>
    <n v="1103"/>
    <x v="1"/>
    <n v="306"/>
    <x v="2"/>
    <n v="105"/>
    <x v="2"/>
    <n v="149700"/>
    <n v="3"/>
    <n v="449100"/>
  </r>
  <r>
    <n v="1104"/>
    <x v="1"/>
    <n v="307"/>
    <x v="3"/>
    <n v="102"/>
    <x v="1"/>
    <n v="60100"/>
    <n v="9"/>
    <n v="540900"/>
  </r>
  <r>
    <n v="1105"/>
    <x v="1"/>
    <n v="301"/>
    <x v="0"/>
    <n v="103"/>
    <x v="3"/>
    <n v="95000"/>
    <n v="11"/>
    <n v="1045000"/>
  </r>
  <r>
    <n v="1106"/>
    <x v="2"/>
    <n v="303"/>
    <x v="4"/>
    <n v="104"/>
    <x v="4"/>
    <n v="116300"/>
    <n v="8"/>
    <n v="930400"/>
  </r>
  <r>
    <n v="1107"/>
    <x v="2"/>
    <n v="304"/>
    <x v="1"/>
    <n v="105"/>
    <x v="2"/>
    <n v="149700"/>
    <n v="4"/>
    <n v="598800"/>
  </r>
  <r>
    <n v="1108"/>
    <x v="3"/>
    <n v="305"/>
    <x v="5"/>
    <n v="103"/>
    <x v="3"/>
    <n v="95000"/>
    <n v="12"/>
    <n v="1140000"/>
  </r>
  <r>
    <n v="1109"/>
    <x v="3"/>
    <n v="306"/>
    <x v="2"/>
    <n v="101"/>
    <x v="0"/>
    <n v="45000"/>
    <n v="6"/>
    <n v="270000"/>
  </r>
  <r>
    <n v="1110"/>
    <x v="3"/>
    <n v="307"/>
    <x v="3"/>
    <n v="104"/>
    <x v="4"/>
    <n v="116300"/>
    <n v="7"/>
    <n v="814100"/>
  </r>
  <r>
    <n v="1111"/>
    <x v="4"/>
    <n v="301"/>
    <x v="0"/>
    <n v="105"/>
    <x v="2"/>
    <n v="149700"/>
    <n v="5"/>
    <n v="748500"/>
  </r>
  <r>
    <n v="1112"/>
    <x v="4"/>
    <n v="305"/>
    <x v="5"/>
    <n v="102"/>
    <x v="1"/>
    <n v="60100"/>
    <n v="12"/>
    <n v="721200"/>
  </r>
  <r>
    <n v="1113"/>
    <x v="5"/>
    <n v="306"/>
    <x v="2"/>
    <n v="103"/>
    <x v="3"/>
    <n v="95000"/>
    <n v="10"/>
    <n v="950000"/>
  </r>
  <r>
    <n v="1114"/>
    <x v="5"/>
    <n v="307"/>
    <x v="3"/>
    <n v="105"/>
    <x v="2"/>
    <n v="149700"/>
    <n v="3"/>
    <n v="449100"/>
  </r>
  <r>
    <n v="1115"/>
    <x v="6"/>
    <n v="301"/>
    <x v="0"/>
    <n v="101"/>
    <x v="0"/>
    <n v="45000"/>
    <n v="6"/>
    <n v="270000"/>
  </r>
  <r>
    <n v="1116"/>
    <x v="6"/>
    <n v="304"/>
    <x v="1"/>
    <n v="104"/>
    <x v="4"/>
    <n v="116300"/>
    <n v="10"/>
    <n v="1163000"/>
  </r>
  <r>
    <n v="1117"/>
    <x v="6"/>
    <n v="306"/>
    <x v="2"/>
    <n v="105"/>
    <x v="2"/>
    <n v="149700"/>
    <n v="4"/>
    <n v="598800"/>
  </r>
  <r>
    <n v="1118"/>
    <x v="6"/>
    <n v="307"/>
    <x v="3"/>
    <n v="102"/>
    <x v="1"/>
    <n v="60100"/>
    <n v="12"/>
    <n v="721200"/>
  </r>
  <r>
    <n v="1119"/>
    <x v="7"/>
    <n v="301"/>
    <x v="0"/>
    <n v="104"/>
    <x v="4"/>
    <n v="116300"/>
    <n v="8"/>
    <n v="930400"/>
  </r>
  <r>
    <n v="1120"/>
    <x v="7"/>
    <n v="306"/>
    <x v="2"/>
    <n v="101"/>
    <x v="0"/>
    <n v="45000"/>
    <n v="4"/>
    <n v="180000"/>
  </r>
  <r>
    <n v="1121"/>
    <x v="8"/>
    <n v="302"/>
    <x v="6"/>
    <n v="103"/>
    <x v="3"/>
    <n v="95000"/>
    <n v="7"/>
    <n v="665000"/>
  </r>
  <r>
    <n v="1122"/>
    <x v="8"/>
    <n v="303"/>
    <x v="4"/>
    <n v="101"/>
    <x v="0"/>
    <n v="45000"/>
    <n v="8"/>
    <n v="360000"/>
  </r>
  <r>
    <n v="1123"/>
    <x v="8"/>
    <n v="304"/>
    <x v="1"/>
    <n v="105"/>
    <x v="2"/>
    <n v="149700"/>
    <n v="5"/>
    <n v="748500"/>
  </r>
  <r>
    <n v="1124"/>
    <x v="9"/>
    <n v="306"/>
    <x v="2"/>
    <n v="102"/>
    <x v="1"/>
    <n v="60100"/>
    <n v="10"/>
    <n v="601000"/>
  </r>
  <r>
    <n v="1125"/>
    <x v="9"/>
    <n v="307"/>
    <x v="3"/>
    <n v="103"/>
    <x v="3"/>
    <n v="95000"/>
    <n v="12"/>
    <n v="1140000"/>
  </r>
  <r>
    <n v="1126"/>
    <x v="10"/>
    <n v="305"/>
    <x v="5"/>
    <n v="104"/>
    <x v="4"/>
    <n v="116300"/>
    <n v="6"/>
    <n v="697800"/>
  </r>
  <r>
    <n v="1127"/>
    <x v="10"/>
    <n v="301"/>
    <x v="0"/>
    <n v="102"/>
    <x v="1"/>
    <n v="60100"/>
    <n v="9"/>
    <n v="540900"/>
  </r>
  <r>
    <n v="1128"/>
    <x v="10"/>
    <n v="302"/>
    <x v="6"/>
    <n v="103"/>
    <x v="3"/>
    <n v="95000"/>
    <n v="10"/>
    <n v="950000"/>
  </r>
  <r>
    <n v="1129"/>
    <x v="11"/>
    <n v="307"/>
    <x v="3"/>
    <n v="101"/>
    <x v="0"/>
    <n v="45000"/>
    <n v="5"/>
    <n v="225000"/>
  </r>
  <r>
    <n v="1130"/>
    <x v="11"/>
    <n v="304"/>
    <x v="1"/>
    <n v="104"/>
    <x v="4"/>
    <n v="116300"/>
    <n v="10"/>
    <n v="1163000"/>
  </r>
  <r>
    <n v="1131"/>
    <x v="12"/>
    <n v="302"/>
    <x v="6"/>
    <n v="105"/>
    <x v="2"/>
    <n v="149700"/>
    <n v="3"/>
    <n v="449100"/>
  </r>
  <r>
    <n v="1132"/>
    <x v="12"/>
    <n v="301"/>
    <x v="0"/>
    <n v="101"/>
    <x v="0"/>
    <n v="45000"/>
    <n v="8"/>
    <n v="360000"/>
  </r>
  <r>
    <n v="1133"/>
    <x v="13"/>
    <n v="306"/>
    <x v="2"/>
    <n v="102"/>
    <x v="1"/>
    <n v="60100"/>
    <n v="8"/>
    <n v="480800"/>
  </r>
  <r>
    <n v="1134"/>
    <x v="14"/>
    <n v="303"/>
    <x v="4"/>
    <n v="104"/>
    <x v="4"/>
    <n v="116300"/>
    <n v="8"/>
    <n v="930400"/>
  </r>
  <r>
    <n v="1135"/>
    <x v="14"/>
    <n v="302"/>
    <x v="6"/>
    <n v="103"/>
    <x v="3"/>
    <n v="95000"/>
    <n v="9"/>
    <n v="855000"/>
  </r>
  <r>
    <n v="1136"/>
    <x v="15"/>
    <n v="306"/>
    <x v="2"/>
    <n v="101"/>
    <x v="0"/>
    <n v="45000"/>
    <n v="8"/>
    <n v="360000"/>
  </r>
  <r>
    <n v="1137"/>
    <x v="15"/>
    <n v="305"/>
    <x v="5"/>
    <n v="105"/>
    <x v="2"/>
    <n v="149700"/>
    <n v="4"/>
    <n v="598800"/>
  </r>
  <r>
    <n v="1138"/>
    <x v="16"/>
    <n v="307"/>
    <x v="3"/>
    <n v="102"/>
    <x v="1"/>
    <n v="60100"/>
    <n v="12"/>
    <n v="721200"/>
  </r>
  <r>
    <n v="1139"/>
    <x v="16"/>
    <n v="301"/>
    <x v="0"/>
    <n v="104"/>
    <x v="4"/>
    <n v="116300"/>
    <n v="7"/>
    <n v="814100"/>
  </r>
  <r>
    <n v="1140"/>
    <x v="16"/>
    <n v="302"/>
    <x v="6"/>
    <n v="103"/>
    <x v="3"/>
    <n v="95000"/>
    <n v="8"/>
    <n v="760000"/>
  </r>
  <r>
    <n v="1141"/>
    <x v="17"/>
    <n v="305"/>
    <x v="5"/>
    <n v="101"/>
    <x v="0"/>
    <n v="45000"/>
    <n v="7"/>
    <n v="31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chartFormat="3" rowHeaderCaption="日付" colHeaderCaption="機種名">
  <location ref="A3:D8" firstHeaderRow="1" firstDataRow="2" firstDataCol="1" rowPageCount="1" colPageCount="1"/>
  <pivotFields count="9">
    <pivotField numFmtId="177" showAll="0"/>
    <pivotField axis="axisRow" numFmtId="176" showAll="0">
      <items count="7">
        <item x="0"/>
        <item x="1"/>
        <item x="2"/>
        <item x="3"/>
        <item x="4"/>
        <item x="5"/>
        <item t="default"/>
      </items>
    </pivotField>
    <pivotField showAll="0"/>
    <pivotField axis="axisPage" showAll="0">
      <items count="8">
        <item x="2"/>
        <item x="1"/>
        <item x="0"/>
        <item x="5"/>
        <item x="3"/>
        <item x="6"/>
        <item x="4"/>
        <item t="default"/>
      </items>
    </pivotField>
    <pivotField showAll="0"/>
    <pivotField axis="axisCol" showAll="0">
      <items count="6">
        <item x="0"/>
        <item h="1" x="1"/>
        <item h="1" x="3"/>
        <item h="1" x="4"/>
        <item x="2"/>
        <item t="default"/>
      </items>
    </pivotField>
    <pivotField numFmtId="38" showAll="0"/>
    <pivotField numFmtId="38" showAll="0"/>
    <pivotField dataField="1" numFmtId="38" showAll="0"/>
  </pivotFields>
  <rowFields count="1">
    <field x="1"/>
  </rowFields>
  <rowItems count="4">
    <i>
      <x v="1"/>
    </i>
    <i>
      <x v="2"/>
    </i>
    <i>
      <x v="4"/>
    </i>
    <i t="grand">
      <x/>
    </i>
  </rowItems>
  <colFields count="1">
    <field x="5"/>
  </colFields>
  <colItems count="3">
    <i>
      <x/>
    </i>
    <i>
      <x v="4"/>
    </i>
    <i t="grand">
      <x/>
    </i>
  </colItems>
  <pageFields count="1">
    <pageField fld="3" item="0" hier="-1"/>
  </pageFields>
  <dataFields count="1">
    <dataField name="合計 / 売上金額" fld="8" baseField="5" baseItem="0" numFmtId="179"/>
  </dataFields>
  <chartFormats count="6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4"/>
          </reference>
        </references>
      </pivotArea>
    </chartFormat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5" count="1" selected="0">
            <x v="0"/>
          </reference>
        </references>
      </pivotArea>
    </chartFormat>
  </chart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得意先名" sourceName="得意先名">
  <pivotTables>
    <pivotTable tabId="5" name="ﾋﾟﾎﾞｯﾄﾃｰﾌﾞﾙ1"/>
  </pivotTables>
  <data>
    <tabular pivotCacheId="1">
      <items count="7">
        <i x="2" s="1"/>
        <i x="1"/>
        <i x="0"/>
        <i x="5"/>
        <i x="3"/>
        <i x="6"/>
        <i x="4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スライサー_機種名" sourceName="機種名">
  <pivotTables>
    <pivotTable tabId="5" name="ﾋﾟﾎﾞｯﾄﾃｰﾌﾞﾙ1"/>
  </pivotTables>
  <data>
    <tabular pivotCacheId="1">
      <items count="5">
        <i x="0" s="1"/>
        <i x="1"/>
        <i x="3"/>
        <i x="2" s="1"/>
        <i x="4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得意先名" cache="スライサー_得意先名" caption="得意先名" rowHeight="225425"/>
  <slicer name="機種名" cache="スライサー_機種名" caption="機種名" rowHeight="225425"/>
</slicer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microsoft.com/office/2007/relationships/slicer" Target="../slicers/slicer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zoomScale="80" zoomScaleNormal="80" workbookViewId="0"/>
  </sheetViews>
  <sheetFormatPr defaultRowHeight="13.5" x14ac:dyDescent="0.15"/>
  <cols>
    <col min="1" max="1" width="25.25" bestFit="1" customWidth="1"/>
    <col min="2" max="2" width="23.25" customWidth="1"/>
    <col min="3" max="3" width="16.375" customWidth="1"/>
    <col min="4" max="4" width="11.5" customWidth="1"/>
    <col min="5" max="5" width="16.375" customWidth="1"/>
    <col min="6" max="6" width="11.5" customWidth="1"/>
    <col min="7" max="7" width="12.75" customWidth="1"/>
    <col min="8" max="13" width="9.625" customWidth="1"/>
    <col min="14" max="15" width="8.5" customWidth="1"/>
    <col min="16" max="16" width="9.625" customWidth="1"/>
    <col min="17" max="17" width="8.5" customWidth="1"/>
    <col min="18" max="18" width="9.625" customWidth="1"/>
    <col min="19" max="19" width="8.5" customWidth="1"/>
    <col min="20" max="20" width="10.75" customWidth="1"/>
  </cols>
  <sheetData>
    <row r="1" spans="1:4" x14ac:dyDescent="0.15">
      <c r="A1" s="8" t="s">
        <v>66</v>
      </c>
      <c r="B1" t="s">
        <v>76</v>
      </c>
    </row>
    <row r="3" spans="1:4" x14ac:dyDescent="0.15">
      <c r="A3" s="8" t="s">
        <v>70</v>
      </c>
      <c r="B3" s="8" t="s">
        <v>75</v>
      </c>
    </row>
    <row r="4" spans="1:4" x14ac:dyDescent="0.15">
      <c r="A4" s="8" t="s">
        <v>74</v>
      </c>
      <c r="B4" t="s">
        <v>67</v>
      </c>
      <c r="C4" t="s">
        <v>68</v>
      </c>
      <c r="D4" t="s">
        <v>69</v>
      </c>
    </row>
    <row r="5" spans="1:4" x14ac:dyDescent="0.15">
      <c r="A5" s="10" t="s">
        <v>71</v>
      </c>
      <c r="B5" s="9">
        <v>270000</v>
      </c>
      <c r="C5" s="9">
        <v>449100</v>
      </c>
      <c r="D5" s="9">
        <v>719100</v>
      </c>
    </row>
    <row r="6" spans="1:4" x14ac:dyDescent="0.15">
      <c r="A6" s="10" t="s">
        <v>72</v>
      </c>
      <c r="B6" s="9">
        <v>180000</v>
      </c>
      <c r="C6" s="9">
        <v>598800</v>
      </c>
      <c r="D6" s="9">
        <v>778800</v>
      </c>
    </row>
    <row r="7" spans="1:4" x14ac:dyDescent="0.15">
      <c r="A7" s="10" t="s">
        <v>73</v>
      </c>
      <c r="B7" s="9">
        <v>360000</v>
      </c>
      <c r="C7" s="9"/>
      <c r="D7" s="9">
        <v>360000</v>
      </c>
    </row>
    <row r="8" spans="1:4" x14ac:dyDescent="0.15">
      <c r="A8" s="10" t="s">
        <v>69</v>
      </c>
      <c r="B8" s="9">
        <v>810000</v>
      </c>
      <c r="C8" s="9">
        <v>1047900</v>
      </c>
      <c r="D8" s="9">
        <v>1857900</v>
      </c>
    </row>
  </sheetData>
  <phoneticPr fontId="2"/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5"/>
  <sheetViews>
    <sheetView workbookViewId="0">
      <pane ySplit="4" topLeftCell="A5" activePane="bottomLeft" state="frozen"/>
      <selection pane="bottomLeft"/>
    </sheetView>
  </sheetViews>
  <sheetFormatPr defaultRowHeight="13.5" x14ac:dyDescent="0.15"/>
  <cols>
    <col min="1" max="1" width="3.625" customWidth="1"/>
    <col min="2" max="2" width="10.625" customWidth="1"/>
    <col min="3" max="3" width="6.5" bestFit="1" customWidth="1"/>
    <col min="4" max="4" width="13" bestFit="1" customWidth="1"/>
    <col min="5" max="5" width="20.5" bestFit="1" customWidth="1"/>
    <col min="6" max="6" width="10.75" bestFit="1" customWidth="1"/>
    <col min="7" max="7" width="16.625" customWidth="1"/>
    <col min="9" max="9" width="5.25" bestFit="1" customWidth="1"/>
    <col min="10" max="10" width="9.375" customWidth="1"/>
  </cols>
  <sheetData>
    <row r="2" spans="2:10" ht="17.25" x14ac:dyDescent="0.15">
      <c r="B2" s="3" t="s">
        <v>59</v>
      </c>
    </row>
    <row r="4" spans="2:10" x14ac:dyDescent="0.1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12</v>
      </c>
      <c r="H4" s="1" t="s">
        <v>5</v>
      </c>
      <c r="I4" s="1" t="s">
        <v>6</v>
      </c>
      <c r="J4" s="1" t="s">
        <v>7</v>
      </c>
    </row>
    <row r="5" spans="2:10" x14ac:dyDescent="0.15">
      <c r="B5" s="6">
        <v>1101</v>
      </c>
      <c r="C5" s="5">
        <v>41610</v>
      </c>
      <c r="D5" s="2">
        <v>301</v>
      </c>
      <c r="E5" s="2" t="str">
        <f>VLOOKUP(D5,得意先リスト!$B$5:$C$11,2,FALSE)</f>
        <v>株式会社陽光ゼネラル</v>
      </c>
      <c r="F5" s="2">
        <v>101</v>
      </c>
      <c r="G5" s="2" t="str">
        <f>VLOOKUP($F5,商品リスト!$B$5:$D$9,2,FALSE)</f>
        <v>AR120（26インチ）</v>
      </c>
      <c r="H5" s="4">
        <f>VLOOKUP($F5,商品リスト!$B$5:$D$9,3,FALSE)</f>
        <v>45000</v>
      </c>
      <c r="I5" s="4">
        <v>8</v>
      </c>
      <c r="J5" s="4">
        <f>H5*I5</f>
        <v>360000</v>
      </c>
    </row>
    <row r="6" spans="2:10" x14ac:dyDescent="0.15">
      <c r="B6" s="6">
        <v>1102</v>
      </c>
      <c r="C6" s="5">
        <v>41610</v>
      </c>
      <c r="D6" s="2">
        <v>304</v>
      </c>
      <c r="E6" s="2" t="str">
        <f>VLOOKUP(D6,得意先リスト!$B$5:$C$11,2,FALSE)</f>
        <v>ミノタ株式会社</v>
      </c>
      <c r="F6" s="2">
        <v>102</v>
      </c>
      <c r="G6" s="2" t="str">
        <f>VLOOKUP($F6,商品リスト!$B$5:$D$9,2,FALSE)</f>
        <v>BH100（32インチ）</v>
      </c>
      <c r="H6" s="4">
        <f>VLOOKUP($F6,商品リスト!$B$5:$D$9,3,FALSE)</f>
        <v>60100</v>
      </c>
      <c r="I6" s="4">
        <v>12</v>
      </c>
      <c r="J6" s="4">
        <f t="shared" ref="J6:J45" si="0">H6*I6</f>
        <v>721200</v>
      </c>
    </row>
    <row r="7" spans="2:10" x14ac:dyDescent="0.15">
      <c r="B7" s="6">
        <v>1103</v>
      </c>
      <c r="C7" s="5">
        <v>41611</v>
      </c>
      <c r="D7" s="2">
        <v>306</v>
      </c>
      <c r="E7" s="2" t="str">
        <f>VLOOKUP(D7,得意先リスト!$B$5:$C$11,2,FALSE)</f>
        <v>イケガミ電機株式会社</v>
      </c>
      <c r="F7" s="2">
        <v>105</v>
      </c>
      <c r="G7" s="2" t="str">
        <f>VLOOKUP($F7,商品リスト!$B$5:$D$9,2,FALSE)</f>
        <v>YH280（46インチ）</v>
      </c>
      <c r="H7" s="4">
        <f>VLOOKUP($F7,商品リスト!$B$5:$D$9,3,FALSE)</f>
        <v>149700</v>
      </c>
      <c r="I7" s="4">
        <v>3</v>
      </c>
      <c r="J7" s="4">
        <f t="shared" si="0"/>
        <v>449100</v>
      </c>
    </row>
    <row r="8" spans="2:10" x14ac:dyDescent="0.15">
      <c r="B8" s="6">
        <v>1104</v>
      </c>
      <c r="C8" s="5">
        <v>41611</v>
      </c>
      <c r="D8" s="2">
        <v>307</v>
      </c>
      <c r="E8" s="2" t="str">
        <f>VLOOKUP(D8,得意先リスト!$B$5:$C$11,2,FALSE)</f>
        <v>篠原東電機株式会社</v>
      </c>
      <c r="F8" s="2">
        <v>102</v>
      </c>
      <c r="G8" s="2" t="str">
        <f>VLOOKUP($F8,商品リスト!$B$5:$D$9,2,FALSE)</f>
        <v>BH100（32インチ）</v>
      </c>
      <c r="H8" s="4">
        <f>VLOOKUP($F8,商品リスト!$B$5:$D$9,3,FALSE)</f>
        <v>60100</v>
      </c>
      <c r="I8" s="4">
        <v>9</v>
      </c>
      <c r="J8" s="4">
        <f t="shared" si="0"/>
        <v>540900</v>
      </c>
    </row>
    <row r="9" spans="2:10" x14ac:dyDescent="0.15">
      <c r="B9" s="6">
        <v>1105</v>
      </c>
      <c r="C9" s="5">
        <v>41611</v>
      </c>
      <c r="D9" s="2">
        <v>301</v>
      </c>
      <c r="E9" s="2" t="str">
        <f>VLOOKUP(D9,得意先リスト!$B$5:$C$11,2,FALSE)</f>
        <v>株式会社陽光ゼネラル</v>
      </c>
      <c r="F9" s="2">
        <v>103</v>
      </c>
      <c r="G9" s="2" t="str">
        <f>VLOOKUP($F9,商品リスト!$B$5:$D$9,2,FALSE)</f>
        <v>GU201（37インチ）</v>
      </c>
      <c r="H9" s="4">
        <f>VLOOKUP($F9,商品リスト!$B$5:$D$9,3,FALSE)</f>
        <v>95000</v>
      </c>
      <c r="I9" s="4">
        <v>11</v>
      </c>
      <c r="J9" s="4">
        <f t="shared" si="0"/>
        <v>1045000</v>
      </c>
    </row>
    <row r="10" spans="2:10" x14ac:dyDescent="0.15">
      <c r="B10" s="6">
        <v>1106</v>
      </c>
      <c r="C10" s="5">
        <v>41612</v>
      </c>
      <c r="D10" s="2">
        <v>303</v>
      </c>
      <c r="E10" s="2" t="str">
        <f>VLOOKUP(D10,得意先リスト!$B$5:$C$11,2,FALSE)</f>
        <v>川浪電気株式会社</v>
      </c>
      <c r="F10" s="2">
        <v>104</v>
      </c>
      <c r="G10" s="2" t="str">
        <f>VLOOKUP($F10,商品リスト!$B$5:$D$9,2,FALSE)</f>
        <v>TH150（42インチ）</v>
      </c>
      <c r="H10" s="4">
        <f>VLOOKUP($F10,商品リスト!$B$5:$D$9,3,FALSE)</f>
        <v>116300</v>
      </c>
      <c r="I10" s="4">
        <v>8</v>
      </c>
      <c r="J10" s="4">
        <f t="shared" si="0"/>
        <v>930400</v>
      </c>
    </row>
    <row r="11" spans="2:10" x14ac:dyDescent="0.15">
      <c r="B11" s="6">
        <v>1107</v>
      </c>
      <c r="C11" s="5">
        <v>41612</v>
      </c>
      <c r="D11" s="2">
        <v>304</v>
      </c>
      <c r="E11" s="2" t="str">
        <f>VLOOKUP(D11,得意先リスト!$B$5:$C$11,2,FALSE)</f>
        <v>ミノタ株式会社</v>
      </c>
      <c r="F11" s="2">
        <v>105</v>
      </c>
      <c r="G11" s="2" t="str">
        <f>VLOOKUP($F11,商品リスト!$B$5:$D$9,2,FALSE)</f>
        <v>YH280（46インチ）</v>
      </c>
      <c r="H11" s="4">
        <f>VLOOKUP($F11,商品リスト!$B$5:$D$9,3,FALSE)</f>
        <v>149700</v>
      </c>
      <c r="I11" s="4">
        <v>4</v>
      </c>
      <c r="J11" s="4">
        <f t="shared" si="0"/>
        <v>598800</v>
      </c>
    </row>
    <row r="12" spans="2:10" x14ac:dyDescent="0.15">
      <c r="B12" s="6">
        <v>1108</v>
      </c>
      <c r="C12" s="5">
        <v>41613</v>
      </c>
      <c r="D12" s="2">
        <v>305</v>
      </c>
      <c r="E12" s="2" t="str">
        <f>VLOOKUP(D12,得意先リスト!$B$5:$C$11,2,FALSE)</f>
        <v>山上電機株式会社</v>
      </c>
      <c r="F12" s="2">
        <v>103</v>
      </c>
      <c r="G12" s="2" t="str">
        <f>VLOOKUP($F12,商品リスト!$B$5:$D$9,2,FALSE)</f>
        <v>GU201（37インチ）</v>
      </c>
      <c r="H12" s="4">
        <f>VLOOKUP($F12,商品リスト!$B$5:$D$9,3,FALSE)</f>
        <v>95000</v>
      </c>
      <c r="I12" s="4">
        <v>12</v>
      </c>
      <c r="J12" s="4">
        <f t="shared" si="0"/>
        <v>1140000</v>
      </c>
    </row>
    <row r="13" spans="2:10" x14ac:dyDescent="0.15">
      <c r="B13" s="6">
        <v>1109</v>
      </c>
      <c r="C13" s="5">
        <v>41613</v>
      </c>
      <c r="D13" s="2">
        <v>306</v>
      </c>
      <c r="E13" s="2" t="str">
        <f>VLOOKUP(D13,得意先リスト!$B$5:$C$11,2,FALSE)</f>
        <v>イケガミ電機株式会社</v>
      </c>
      <c r="F13" s="2">
        <v>101</v>
      </c>
      <c r="G13" s="2" t="str">
        <f>VLOOKUP($F13,商品リスト!$B$5:$D$9,2,FALSE)</f>
        <v>AR120（26インチ）</v>
      </c>
      <c r="H13" s="4">
        <f>VLOOKUP($F13,商品リスト!$B$5:$D$9,3,FALSE)</f>
        <v>45000</v>
      </c>
      <c r="I13" s="4">
        <v>6</v>
      </c>
      <c r="J13" s="4">
        <f t="shared" si="0"/>
        <v>270000</v>
      </c>
    </row>
    <row r="14" spans="2:10" x14ac:dyDescent="0.15">
      <c r="B14" s="6">
        <v>1110</v>
      </c>
      <c r="C14" s="5">
        <v>41613</v>
      </c>
      <c r="D14" s="2">
        <v>307</v>
      </c>
      <c r="E14" s="2" t="str">
        <f>VLOOKUP(D14,得意先リスト!$B$5:$C$11,2,FALSE)</f>
        <v>篠原東電機株式会社</v>
      </c>
      <c r="F14" s="2">
        <v>104</v>
      </c>
      <c r="G14" s="2" t="str">
        <f>VLOOKUP($F14,商品リスト!$B$5:$D$9,2,FALSE)</f>
        <v>TH150（42インチ）</v>
      </c>
      <c r="H14" s="4">
        <f>VLOOKUP($F14,商品リスト!$B$5:$D$9,3,FALSE)</f>
        <v>116300</v>
      </c>
      <c r="I14" s="4">
        <v>7</v>
      </c>
      <c r="J14" s="4">
        <f t="shared" si="0"/>
        <v>814100</v>
      </c>
    </row>
    <row r="15" spans="2:10" x14ac:dyDescent="0.15">
      <c r="B15" s="6">
        <v>1111</v>
      </c>
      <c r="C15" s="5">
        <v>41614</v>
      </c>
      <c r="D15" s="2">
        <v>301</v>
      </c>
      <c r="E15" s="2" t="str">
        <f>VLOOKUP(D15,得意先リスト!$B$5:$C$11,2,FALSE)</f>
        <v>株式会社陽光ゼネラル</v>
      </c>
      <c r="F15" s="2">
        <v>105</v>
      </c>
      <c r="G15" s="2" t="str">
        <f>VLOOKUP($F15,商品リスト!$B$5:$D$9,2,FALSE)</f>
        <v>YH280（46インチ）</v>
      </c>
      <c r="H15" s="4">
        <f>VLOOKUP($F15,商品リスト!$B$5:$D$9,3,FALSE)</f>
        <v>149700</v>
      </c>
      <c r="I15" s="4">
        <v>5</v>
      </c>
      <c r="J15" s="4">
        <f t="shared" si="0"/>
        <v>748500</v>
      </c>
    </row>
    <row r="16" spans="2:10" x14ac:dyDescent="0.15">
      <c r="B16" s="6">
        <v>1112</v>
      </c>
      <c r="C16" s="5">
        <v>41614</v>
      </c>
      <c r="D16" s="2">
        <v>305</v>
      </c>
      <c r="E16" s="2" t="str">
        <f>VLOOKUP(D16,得意先リスト!$B$5:$C$11,2,FALSE)</f>
        <v>山上電機株式会社</v>
      </c>
      <c r="F16" s="2">
        <v>102</v>
      </c>
      <c r="G16" s="2" t="str">
        <f>VLOOKUP($F16,商品リスト!$B$5:$D$9,2,FALSE)</f>
        <v>BH100（32インチ）</v>
      </c>
      <c r="H16" s="4">
        <f>VLOOKUP($F16,商品リスト!$B$5:$D$9,3,FALSE)</f>
        <v>60100</v>
      </c>
      <c r="I16" s="4">
        <v>12</v>
      </c>
      <c r="J16" s="4">
        <f t="shared" si="0"/>
        <v>721200</v>
      </c>
    </row>
    <row r="17" spans="2:10" x14ac:dyDescent="0.15">
      <c r="B17" s="6">
        <v>1113</v>
      </c>
      <c r="C17" s="5">
        <v>41617</v>
      </c>
      <c r="D17" s="2">
        <v>306</v>
      </c>
      <c r="E17" s="2" t="str">
        <f>VLOOKUP(D17,得意先リスト!$B$5:$C$11,2,FALSE)</f>
        <v>イケガミ電機株式会社</v>
      </c>
      <c r="F17" s="2">
        <v>103</v>
      </c>
      <c r="G17" s="2" t="str">
        <f>VLOOKUP($F17,商品リスト!$B$5:$D$9,2,FALSE)</f>
        <v>GU201（37インチ）</v>
      </c>
      <c r="H17" s="4">
        <f>VLOOKUP($F17,商品リスト!$B$5:$D$9,3,FALSE)</f>
        <v>95000</v>
      </c>
      <c r="I17" s="4">
        <v>10</v>
      </c>
      <c r="J17" s="4">
        <f t="shared" si="0"/>
        <v>950000</v>
      </c>
    </row>
    <row r="18" spans="2:10" x14ac:dyDescent="0.15">
      <c r="B18" s="6">
        <v>1114</v>
      </c>
      <c r="C18" s="5">
        <v>41617</v>
      </c>
      <c r="D18" s="2">
        <v>307</v>
      </c>
      <c r="E18" s="2" t="str">
        <f>VLOOKUP(D18,得意先リスト!$B$5:$C$11,2,FALSE)</f>
        <v>篠原東電機株式会社</v>
      </c>
      <c r="F18" s="2">
        <v>105</v>
      </c>
      <c r="G18" s="2" t="str">
        <f>VLOOKUP($F18,商品リスト!$B$5:$D$9,2,FALSE)</f>
        <v>YH280（46インチ）</v>
      </c>
      <c r="H18" s="4">
        <f>VLOOKUP($F18,商品リスト!$B$5:$D$9,3,FALSE)</f>
        <v>149700</v>
      </c>
      <c r="I18" s="4">
        <v>3</v>
      </c>
      <c r="J18" s="4">
        <f t="shared" si="0"/>
        <v>449100</v>
      </c>
    </row>
    <row r="19" spans="2:10" x14ac:dyDescent="0.15">
      <c r="B19" s="6">
        <v>1115</v>
      </c>
      <c r="C19" s="5">
        <v>41618</v>
      </c>
      <c r="D19" s="2">
        <v>301</v>
      </c>
      <c r="E19" s="2" t="str">
        <f>VLOOKUP(D19,得意先リスト!$B$5:$C$11,2,FALSE)</f>
        <v>株式会社陽光ゼネラル</v>
      </c>
      <c r="F19" s="2">
        <v>101</v>
      </c>
      <c r="G19" s="2" t="str">
        <f>VLOOKUP($F19,商品リスト!$B$5:$D$9,2,FALSE)</f>
        <v>AR120（26インチ）</v>
      </c>
      <c r="H19" s="4">
        <f>VLOOKUP($F19,商品リスト!$B$5:$D$9,3,FALSE)</f>
        <v>45000</v>
      </c>
      <c r="I19" s="4">
        <v>6</v>
      </c>
      <c r="J19" s="4">
        <f t="shared" si="0"/>
        <v>270000</v>
      </c>
    </row>
    <row r="20" spans="2:10" x14ac:dyDescent="0.15">
      <c r="B20" s="6">
        <v>1116</v>
      </c>
      <c r="C20" s="5">
        <v>41618</v>
      </c>
      <c r="D20" s="2">
        <v>304</v>
      </c>
      <c r="E20" s="2" t="str">
        <f>VLOOKUP(D20,得意先リスト!$B$5:$C$11,2,FALSE)</f>
        <v>ミノタ株式会社</v>
      </c>
      <c r="F20" s="2">
        <v>104</v>
      </c>
      <c r="G20" s="2" t="str">
        <f>VLOOKUP($F20,商品リスト!$B$5:$D$9,2,FALSE)</f>
        <v>TH150（42インチ）</v>
      </c>
      <c r="H20" s="4">
        <f>VLOOKUP($F20,商品リスト!$B$5:$D$9,3,FALSE)</f>
        <v>116300</v>
      </c>
      <c r="I20" s="4">
        <v>10</v>
      </c>
      <c r="J20" s="4">
        <f t="shared" si="0"/>
        <v>1163000</v>
      </c>
    </row>
    <row r="21" spans="2:10" x14ac:dyDescent="0.15">
      <c r="B21" s="6">
        <v>1117</v>
      </c>
      <c r="C21" s="5">
        <v>41618</v>
      </c>
      <c r="D21" s="2">
        <v>306</v>
      </c>
      <c r="E21" s="2" t="str">
        <f>VLOOKUP(D21,得意先リスト!$B$5:$C$11,2,FALSE)</f>
        <v>イケガミ電機株式会社</v>
      </c>
      <c r="F21" s="2">
        <v>105</v>
      </c>
      <c r="G21" s="2" t="str">
        <f>VLOOKUP($F21,商品リスト!$B$5:$D$9,2,FALSE)</f>
        <v>YH280（46インチ）</v>
      </c>
      <c r="H21" s="4">
        <f>VLOOKUP($F21,商品リスト!$B$5:$D$9,3,FALSE)</f>
        <v>149700</v>
      </c>
      <c r="I21" s="4">
        <v>4</v>
      </c>
      <c r="J21" s="4">
        <f t="shared" si="0"/>
        <v>598800</v>
      </c>
    </row>
    <row r="22" spans="2:10" x14ac:dyDescent="0.15">
      <c r="B22" s="6">
        <v>1118</v>
      </c>
      <c r="C22" s="5">
        <v>41618</v>
      </c>
      <c r="D22" s="2">
        <v>307</v>
      </c>
      <c r="E22" s="2" t="str">
        <f>VLOOKUP(D22,得意先リスト!$B$5:$C$11,2,FALSE)</f>
        <v>篠原東電機株式会社</v>
      </c>
      <c r="F22" s="2">
        <v>102</v>
      </c>
      <c r="G22" s="2" t="str">
        <f>VLOOKUP($F22,商品リスト!$B$5:$D$9,2,FALSE)</f>
        <v>BH100（32インチ）</v>
      </c>
      <c r="H22" s="4">
        <f>VLOOKUP($F22,商品リスト!$B$5:$D$9,3,FALSE)</f>
        <v>60100</v>
      </c>
      <c r="I22" s="4">
        <v>12</v>
      </c>
      <c r="J22" s="4">
        <f t="shared" si="0"/>
        <v>721200</v>
      </c>
    </row>
    <row r="23" spans="2:10" x14ac:dyDescent="0.15">
      <c r="B23" s="6">
        <v>1119</v>
      </c>
      <c r="C23" s="5">
        <v>41619</v>
      </c>
      <c r="D23" s="2">
        <v>301</v>
      </c>
      <c r="E23" s="2" t="str">
        <f>VLOOKUP(D23,得意先リスト!$B$5:$C$11,2,FALSE)</f>
        <v>株式会社陽光ゼネラル</v>
      </c>
      <c r="F23" s="2">
        <v>104</v>
      </c>
      <c r="G23" s="2" t="str">
        <f>VLOOKUP($F23,商品リスト!$B$5:$D$9,2,FALSE)</f>
        <v>TH150（42インチ）</v>
      </c>
      <c r="H23" s="4">
        <f>VLOOKUP($F23,商品リスト!$B$5:$D$9,3,FALSE)</f>
        <v>116300</v>
      </c>
      <c r="I23" s="4">
        <v>8</v>
      </c>
      <c r="J23" s="4">
        <f t="shared" si="0"/>
        <v>930400</v>
      </c>
    </row>
    <row r="24" spans="2:10" x14ac:dyDescent="0.15">
      <c r="B24" s="6">
        <v>1120</v>
      </c>
      <c r="C24" s="5">
        <v>41619</v>
      </c>
      <c r="D24" s="2">
        <v>306</v>
      </c>
      <c r="E24" s="2" t="str">
        <f>VLOOKUP(D24,得意先リスト!$B$5:$C$11,2,FALSE)</f>
        <v>イケガミ電機株式会社</v>
      </c>
      <c r="F24" s="2">
        <v>101</v>
      </c>
      <c r="G24" s="2" t="str">
        <f>VLOOKUP($F24,商品リスト!$B$5:$D$9,2,FALSE)</f>
        <v>AR120（26インチ）</v>
      </c>
      <c r="H24" s="4">
        <f>VLOOKUP($F24,商品リスト!$B$5:$D$9,3,FALSE)</f>
        <v>45000</v>
      </c>
      <c r="I24" s="4">
        <v>4</v>
      </c>
      <c r="J24" s="4">
        <f t="shared" si="0"/>
        <v>180000</v>
      </c>
    </row>
    <row r="25" spans="2:10" x14ac:dyDescent="0.15">
      <c r="B25" s="6">
        <v>1121</v>
      </c>
      <c r="C25" s="5">
        <v>41620</v>
      </c>
      <c r="D25" s="2">
        <v>302</v>
      </c>
      <c r="E25" s="2" t="str">
        <f>VLOOKUP(D25,得意先リスト!$B$5:$C$11,2,FALSE)</f>
        <v>真野電機株式会社</v>
      </c>
      <c r="F25" s="2">
        <v>103</v>
      </c>
      <c r="G25" s="2" t="str">
        <f>VLOOKUP($F25,商品リスト!$B$5:$D$9,2,FALSE)</f>
        <v>GU201（37インチ）</v>
      </c>
      <c r="H25" s="4">
        <f>VLOOKUP($F25,商品リスト!$B$5:$D$9,3,FALSE)</f>
        <v>95000</v>
      </c>
      <c r="I25" s="4">
        <v>7</v>
      </c>
      <c r="J25" s="4">
        <f t="shared" si="0"/>
        <v>665000</v>
      </c>
    </row>
    <row r="26" spans="2:10" x14ac:dyDescent="0.15">
      <c r="B26" s="6">
        <v>1122</v>
      </c>
      <c r="C26" s="5">
        <v>41620</v>
      </c>
      <c r="D26" s="2">
        <v>303</v>
      </c>
      <c r="E26" s="2" t="str">
        <f>VLOOKUP(D26,得意先リスト!$B$5:$C$11,2,FALSE)</f>
        <v>川浪電気株式会社</v>
      </c>
      <c r="F26" s="2">
        <v>101</v>
      </c>
      <c r="G26" s="2" t="str">
        <f>VLOOKUP($F26,商品リスト!$B$5:$D$9,2,FALSE)</f>
        <v>AR120（26インチ）</v>
      </c>
      <c r="H26" s="4">
        <f>VLOOKUP($F26,商品リスト!$B$5:$D$9,3,FALSE)</f>
        <v>45000</v>
      </c>
      <c r="I26" s="4">
        <v>8</v>
      </c>
      <c r="J26" s="4">
        <f t="shared" si="0"/>
        <v>360000</v>
      </c>
    </row>
    <row r="27" spans="2:10" x14ac:dyDescent="0.15">
      <c r="B27" s="6">
        <v>1123</v>
      </c>
      <c r="C27" s="5">
        <v>41620</v>
      </c>
      <c r="D27" s="2">
        <v>304</v>
      </c>
      <c r="E27" s="2" t="str">
        <f>VLOOKUP(D27,得意先リスト!$B$5:$C$11,2,FALSE)</f>
        <v>ミノタ株式会社</v>
      </c>
      <c r="F27" s="2">
        <v>105</v>
      </c>
      <c r="G27" s="2" t="str">
        <f>VLOOKUP($F27,商品リスト!$B$5:$D$9,2,FALSE)</f>
        <v>YH280（46インチ）</v>
      </c>
      <c r="H27" s="4">
        <f>VLOOKUP($F27,商品リスト!$B$5:$D$9,3,FALSE)</f>
        <v>149700</v>
      </c>
      <c r="I27" s="4">
        <v>5</v>
      </c>
      <c r="J27" s="4">
        <f t="shared" si="0"/>
        <v>748500</v>
      </c>
    </row>
    <row r="28" spans="2:10" x14ac:dyDescent="0.15">
      <c r="B28" s="6">
        <v>1124</v>
      </c>
      <c r="C28" s="5">
        <v>41621</v>
      </c>
      <c r="D28" s="2">
        <v>306</v>
      </c>
      <c r="E28" s="2" t="str">
        <f>VLOOKUP(D28,得意先リスト!$B$5:$C$11,2,FALSE)</f>
        <v>イケガミ電機株式会社</v>
      </c>
      <c r="F28" s="2">
        <v>102</v>
      </c>
      <c r="G28" s="2" t="str">
        <f>VLOOKUP($F28,商品リスト!$B$5:$D$9,2,FALSE)</f>
        <v>BH100（32インチ）</v>
      </c>
      <c r="H28" s="4">
        <f>VLOOKUP($F28,商品リスト!$B$5:$D$9,3,FALSE)</f>
        <v>60100</v>
      </c>
      <c r="I28" s="4">
        <v>10</v>
      </c>
      <c r="J28" s="4">
        <f t="shared" si="0"/>
        <v>601000</v>
      </c>
    </row>
    <row r="29" spans="2:10" x14ac:dyDescent="0.15">
      <c r="B29" s="6">
        <v>1125</v>
      </c>
      <c r="C29" s="5">
        <v>41621</v>
      </c>
      <c r="D29" s="2">
        <v>307</v>
      </c>
      <c r="E29" s="2" t="str">
        <f>VLOOKUP(D29,得意先リスト!$B$5:$C$11,2,FALSE)</f>
        <v>篠原東電機株式会社</v>
      </c>
      <c r="F29" s="2">
        <v>103</v>
      </c>
      <c r="G29" s="2" t="str">
        <f>VLOOKUP($F29,商品リスト!$B$5:$D$9,2,FALSE)</f>
        <v>GU201（37インチ）</v>
      </c>
      <c r="H29" s="4">
        <f>VLOOKUP($F29,商品リスト!$B$5:$D$9,3,FALSE)</f>
        <v>95000</v>
      </c>
      <c r="I29" s="4">
        <v>12</v>
      </c>
      <c r="J29" s="4">
        <f t="shared" si="0"/>
        <v>1140000</v>
      </c>
    </row>
    <row r="30" spans="2:10" x14ac:dyDescent="0.15">
      <c r="B30" s="6">
        <v>1126</v>
      </c>
      <c r="C30" s="5">
        <v>41624</v>
      </c>
      <c r="D30" s="2">
        <v>305</v>
      </c>
      <c r="E30" s="2" t="str">
        <f>VLOOKUP(D30,得意先リスト!$B$5:$C$11,2,FALSE)</f>
        <v>山上電機株式会社</v>
      </c>
      <c r="F30" s="2">
        <v>104</v>
      </c>
      <c r="G30" s="2" t="str">
        <f>VLOOKUP($F30,商品リスト!$B$5:$D$9,2,FALSE)</f>
        <v>TH150（42インチ）</v>
      </c>
      <c r="H30" s="4">
        <f>VLOOKUP($F30,商品リスト!$B$5:$D$9,3,FALSE)</f>
        <v>116300</v>
      </c>
      <c r="I30" s="4">
        <v>6</v>
      </c>
      <c r="J30" s="4">
        <f t="shared" si="0"/>
        <v>697800</v>
      </c>
    </row>
    <row r="31" spans="2:10" x14ac:dyDescent="0.15">
      <c r="B31" s="6">
        <v>1127</v>
      </c>
      <c r="C31" s="5">
        <v>41624</v>
      </c>
      <c r="D31" s="2">
        <v>301</v>
      </c>
      <c r="E31" s="2" t="str">
        <f>VLOOKUP(D31,得意先リスト!$B$5:$C$11,2,FALSE)</f>
        <v>株式会社陽光ゼネラル</v>
      </c>
      <c r="F31" s="2">
        <v>102</v>
      </c>
      <c r="G31" s="2" t="str">
        <f>VLOOKUP($F31,商品リスト!$B$5:$D$9,2,FALSE)</f>
        <v>BH100（32インチ）</v>
      </c>
      <c r="H31" s="4">
        <f>VLOOKUP($F31,商品リスト!$B$5:$D$9,3,FALSE)</f>
        <v>60100</v>
      </c>
      <c r="I31" s="4">
        <v>9</v>
      </c>
      <c r="J31" s="4">
        <f t="shared" si="0"/>
        <v>540900</v>
      </c>
    </row>
    <row r="32" spans="2:10" x14ac:dyDescent="0.15">
      <c r="B32" s="6">
        <v>1128</v>
      </c>
      <c r="C32" s="5">
        <v>41624</v>
      </c>
      <c r="D32" s="2">
        <v>302</v>
      </c>
      <c r="E32" s="2" t="str">
        <f>VLOOKUP(D32,得意先リスト!$B$5:$C$11,2,FALSE)</f>
        <v>真野電機株式会社</v>
      </c>
      <c r="F32" s="2">
        <v>103</v>
      </c>
      <c r="G32" s="2" t="str">
        <f>VLOOKUP($F32,商品リスト!$B$5:$D$9,2,FALSE)</f>
        <v>GU201（37インチ）</v>
      </c>
      <c r="H32" s="4">
        <f>VLOOKUP($F32,商品リスト!$B$5:$D$9,3,FALSE)</f>
        <v>95000</v>
      </c>
      <c r="I32" s="4">
        <v>10</v>
      </c>
      <c r="J32" s="4">
        <f t="shared" si="0"/>
        <v>950000</v>
      </c>
    </row>
    <row r="33" spans="2:10" x14ac:dyDescent="0.15">
      <c r="B33" s="6">
        <v>1129</v>
      </c>
      <c r="C33" s="5">
        <v>41625</v>
      </c>
      <c r="D33" s="2">
        <v>307</v>
      </c>
      <c r="E33" s="2" t="str">
        <f>VLOOKUP(D33,得意先リスト!$B$5:$C$11,2,FALSE)</f>
        <v>篠原東電機株式会社</v>
      </c>
      <c r="F33" s="2">
        <v>101</v>
      </c>
      <c r="G33" s="2" t="str">
        <f>VLOOKUP($F33,商品リスト!$B$5:$D$9,2,FALSE)</f>
        <v>AR120（26インチ）</v>
      </c>
      <c r="H33" s="4">
        <f>VLOOKUP($F33,商品リスト!$B$5:$D$9,3,FALSE)</f>
        <v>45000</v>
      </c>
      <c r="I33" s="4">
        <v>5</v>
      </c>
      <c r="J33" s="4">
        <f t="shared" si="0"/>
        <v>225000</v>
      </c>
    </row>
    <row r="34" spans="2:10" x14ac:dyDescent="0.15">
      <c r="B34" s="6">
        <v>1130</v>
      </c>
      <c r="C34" s="5">
        <v>41625</v>
      </c>
      <c r="D34" s="2">
        <v>304</v>
      </c>
      <c r="E34" s="2" t="str">
        <f>VLOOKUP(D34,得意先リスト!$B$5:$C$11,2,FALSE)</f>
        <v>ミノタ株式会社</v>
      </c>
      <c r="F34" s="2">
        <v>104</v>
      </c>
      <c r="G34" s="2" t="str">
        <f>VLOOKUP($F34,商品リスト!$B$5:$D$9,2,FALSE)</f>
        <v>TH150（42インチ）</v>
      </c>
      <c r="H34" s="4">
        <f>VLOOKUP($F34,商品リスト!$B$5:$D$9,3,FALSE)</f>
        <v>116300</v>
      </c>
      <c r="I34" s="4">
        <v>10</v>
      </c>
      <c r="J34" s="4">
        <f t="shared" si="0"/>
        <v>1163000</v>
      </c>
    </row>
    <row r="35" spans="2:10" x14ac:dyDescent="0.15">
      <c r="B35" s="6">
        <v>1131</v>
      </c>
      <c r="C35" s="5">
        <v>41626</v>
      </c>
      <c r="D35" s="2">
        <v>302</v>
      </c>
      <c r="E35" s="2" t="str">
        <f>VLOOKUP(D35,得意先リスト!$B$5:$C$11,2,FALSE)</f>
        <v>真野電機株式会社</v>
      </c>
      <c r="F35" s="2">
        <v>105</v>
      </c>
      <c r="G35" s="2" t="str">
        <f>VLOOKUP($F35,商品リスト!$B$5:$D$9,2,FALSE)</f>
        <v>YH280（46インチ）</v>
      </c>
      <c r="H35" s="4">
        <f>VLOOKUP($F35,商品リスト!$B$5:$D$9,3,FALSE)</f>
        <v>149700</v>
      </c>
      <c r="I35" s="4">
        <v>3</v>
      </c>
      <c r="J35" s="4">
        <f t="shared" si="0"/>
        <v>449100</v>
      </c>
    </row>
    <row r="36" spans="2:10" x14ac:dyDescent="0.15">
      <c r="B36" s="6">
        <v>1132</v>
      </c>
      <c r="C36" s="5">
        <v>41626</v>
      </c>
      <c r="D36" s="2">
        <v>301</v>
      </c>
      <c r="E36" s="2" t="str">
        <f>VLOOKUP(D36,得意先リスト!$B$5:$C$11,2,FALSE)</f>
        <v>株式会社陽光ゼネラル</v>
      </c>
      <c r="F36" s="2">
        <v>101</v>
      </c>
      <c r="G36" s="2" t="str">
        <f>VLOOKUP($F36,商品リスト!$B$5:$D$9,2,FALSE)</f>
        <v>AR120（26インチ）</v>
      </c>
      <c r="H36" s="4">
        <f>VLOOKUP($F36,商品リスト!$B$5:$D$9,3,FALSE)</f>
        <v>45000</v>
      </c>
      <c r="I36" s="4">
        <v>8</v>
      </c>
      <c r="J36" s="4">
        <f t="shared" si="0"/>
        <v>360000</v>
      </c>
    </row>
    <row r="37" spans="2:10" x14ac:dyDescent="0.15">
      <c r="B37" s="6">
        <v>1133</v>
      </c>
      <c r="C37" s="5">
        <v>41627</v>
      </c>
      <c r="D37" s="2">
        <v>306</v>
      </c>
      <c r="E37" s="2" t="str">
        <f>VLOOKUP(D37,得意先リスト!$B$5:$C$11,2,FALSE)</f>
        <v>イケガミ電機株式会社</v>
      </c>
      <c r="F37" s="2">
        <v>102</v>
      </c>
      <c r="G37" s="2" t="str">
        <f>VLOOKUP($F37,商品リスト!$B$5:$D$9,2,FALSE)</f>
        <v>BH100（32インチ）</v>
      </c>
      <c r="H37" s="4">
        <f>VLOOKUP($F37,商品リスト!$B$5:$D$9,3,FALSE)</f>
        <v>60100</v>
      </c>
      <c r="I37" s="4">
        <v>8</v>
      </c>
      <c r="J37" s="4">
        <f t="shared" si="0"/>
        <v>480800</v>
      </c>
    </row>
    <row r="38" spans="2:10" x14ac:dyDescent="0.15">
      <c r="B38" s="6">
        <v>1134</v>
      </c>
      <c r="C38" s="5">
        <v>41628</v>
      </c>
      <c r="D38" s="2">
        <v>303</v>
      </c>
      <c r="E38" s="2" t="str">
        <f>VLOOKUP(D38,得意先リスト!$B$5:$C$11,2,FALSE)</f>
        <v>川浪電気株式会社</v>
      </c>
      <c r="F38" s="2">
        <v>104</v>
      </c>
      <c r="G38" s="2" t="str">
        <f>VLOOKUP($F38,商品リスト!$B$5:$D$9,2,FALSE)</f>
        <v>TH150（42インチ）</v>
      </c>
      <c r="H38" s="4">
        <f>VLOOKUP($F38,商品リスト!$B$5:$D$9,3,FALSE)</f>
        <v>116300</v>
      </c>
      <c r="I38" s="4">
        <v>8</v>
      </c>
      <c r="J38" s="4">
        <f t="shared" si="0"/>
        <v>930400</v>
      </c>
    </row>
    <row r="39" spans="2:10" x14ac:dyDescent="0.15">
      <c r="B39" s="6">
        <v>1135</v>
      </c>
      <c r="C39" s="5">
        <v>41628</v>
      </c>
      <c r="D39" s="2">
        <v>302</v>
      </c>
      <c r="E39" s="2" t="str">
        <f>VLOOKUP(D39,得意先リスト!$B$5:$C$11,2,FALSE)</f>
        <v>真野電機株式会社</v>
      </c>
      <c r="F39" s="2">
        <v>103</v>
      </c>
      <c r="G39" s="2" t="str">
        <f>VLOOKUP($F39,商品リスト!$B$5:$D$9,2,FALSE)</f>
        <v>GU201（37インチ）</v>
      </c>
      <c r="H39" s="4">
        <f>VLOOKUP($F39,商品リスト!$B$5:$D$9,3,FALSE)</f>
        <v>95000</v>
      </c>
      <c r="I39" s="4">
        <v>9</v>
      </c>
      <c r="J39" s="4">
        <f t="shared" si="0"/>
        <v>855000</v>
      </c>
    </row>
    <row r="40" spans="2:10" x14ac:dyDescent="0.15">
      <c r="B40" s="6">
        <v>1136</v>
      </c>
      <c r="C40" s="5">
        <v>41631</v>
      </c>
      <c r="D40" s="2">
        <v>306</v>
      </c>
      <c r="E40" s="2" t="str">
        <f>VLOOKUP(D40,得意先リスト!$B$5:$C$11,2,FALSE)</f>
        <v>イケガミ電機株式会社</v>
      </c>
      <c r="F40" s="2">
        <v>101</v>
      </c>
      <c r="G40" s="2" t="str">
        <f>VLOOKUP($F40,商品リスト!$B$5:$D$9,2,FALSE)</f>
        <v>AR120（26インチ）</v>
      </c>
      <c r="H40" s="4">
        <f>VLOOKUP($F40,商品リスト!$B$5:$D$9,3,FALSE)</f>
        <v>45000</v>
      </c>
      <c r="I40" s="4">
        <v>8</v>
      </c>
      <c r="J40" s="4">
        <f t="shared" si="0"/>
        <v>360000</v>
      </c>
    </row>
    <row r="41" spans="2:10" x14ac:dyDescent="0.15">
      <c r="B41" s="6">
        <v>1137</v>
      </c>
      <c r="C41" s="5">
        <v>41631</v>
      </c>
      <c r="D41" s="2">
        <v>305</v>
      </c>
      <c r="E41" s="2" t="str">
        <f>VLOOKUP(D41,得意先リスト!$B$5:$C$11,2,FALSE)</f>
        <v>山上電機株式会社</v>
      </c>
      <c r="F41" s="2">
        <v>105</v>
      </c>
      <c r="G41" s="2" t="str">
        <f>VLOOKUP($F41,商品リスト!$B$5:$D$9,2,FALSE)</f>
        <v>YH280（46インチ）</v>
      </c>
      <c r="H41" s="4">
        <f>VLOOKUP($F41,商品リスト!$B$5:$D$9,3,FALSE)</f>
        <v>149700</v>
      </c>
      <c r="I41" s="4">
        <v>4</v>
      </c>
      <c r="J41" s="4">
        <f t="shared" si="0"/>
        <v>598800</v>
      </c>
    </row>
    <row r="42" spans="2:10" x14ac:dyDescent="0.15">
      <c r="B42" s="6">
        <v>1138</v>
      </c>
      <c r="C42" s="5">
        <v>41633</v>
      </c>
      <c r="D42" s="2">
        <v>307</v>
      </c>
      <c r="E42" s="2" t="str">
        <f>VLOOKUP(D42,得意先リスト!$B$5:$C$11,2,FALSE)</f>
        <v>篠原東電機株式会社</v>
      </c>
      <c r="F42" s="2">
        <v>102</v>
      </c>
      <c r="G42" s="2" t="str">
        <f>VLOOKUP($F42,商品リスト!$B$5:$D$9,2,FALSE)</f>
        <v>BH100（32インチ）</v>
      </c>
      <c r="H42" s="4">
        <f>VLOOKUP($F42,商品リスト!$B$5:$D$9,3,FALSE)</f>
        <v>60100</v>
      </c>
      <c r="I42" s="4">
        <v>12</v>
      </c>
      <c r="J42" s="4">
        <f t="shared" si="0"/>
        <v>721200</v>
      </c>
    </row>
    <row r="43" spans="2:10" x14ac:dyDescent="0.15">
      <c r="B43" s="6">
        <v>1139</v>
      </c>
      <c r="C43" s="5">
        <v>41633</v>
      </c>
      <c r="D43" s="2">
        <v>301</v>
      </c>
      <c r="E43" s="2" t="str">
        <f>VLOOKUP(D43,得意先リスト!$B$5:$C$11,2,FALSE)</f>
        <v>株式会社陽光ゼネラル</v>
      </c>
      <c r="F43" s="2">
        <v>104</v>
      </c>
      <c r="G43" s="2" t="str">
        <f>VLOOKUP($F43,商品リスト!$B$5:$D$9,2,FALSE)</f>
        <v>TH150（42インチ）</v>
      </c>
      <c r="H43" s="4">
        <f>VLOOKUP($F43,商品リスト!$B$5:$D$9,3,FALSE)</f>
        <v>116300</v>
      </c>
      <c r="I43" s="4">
        <v>7</v>
      </c>
      <c r="J43" s="4">
        <f t="shared" si="0"/>
        <v>814100</v>
      </c>
    </row>
    <row r="44" spans="2:10" x14ac:dyDescent="0.15">
      <c r="B44" s="6">
        <v>1140</v>
      </c>
      <c r="C44" s="5">
        <v>41633</v>
      </c>
      <c r="D44" s="2">
        <v>302</v>
      </c>
      <c r="E44" s="2" t="str">
        <f>VLOOKUP(D44,得意先リスト!$B$5:$C$11,2,FALSE)</f>
        <v>真野電機株式会社</v>
      </c>
      <c r="F44" s="2">
        <v>103</v>
      </c>
      <c r="G44" s="2" t="str">
        <f>VLOOKUP($F44,商品リスト!$B$5:$D$9,2,FALSE)</f>
        <v>GU201（37インチ）</v>
      </c>
      <c r="H44" s="4">
        <f>VLOOKUP($F44,商品リスト!$B$5:$D$9,3,FALSE)</f>
        <v>95000</v>
      </c>
      <c r="I44" s="4">
        <v>8</v>
      </c>
      <c r="J44" s="4">
        <f t="shared" si="0"/>
        <v>760000</v>
      </c>
    </row>
    <row r="45" spans="2:10" x14ac:dyDescent="0.15">
      <c r="B45" s="6">
        <v>1141</v>
      </c>
      <c r="C45" s="5">
        <v>41635</v>
      </c>
      <c r="D45" s="2">
        <v>305</v>
      </c>
      <c r="E45" s="2" t="str">
        <f>VLOOKUP(D45,得意先リスト!$B$5:$C$11,2,FALSE)</f>
        <v>山上電機株式会社</v>
      </c>
      <c r="F45" s="2">
        <v>101</v>
      </c>
      <c r="G45" s="2" t="str">
        <f>VLOOKUP($F45,商品リスト!$B$5:$D$9,2,FALSE)</f>
        <v>AR120（26インチ）</v>
      </c>
      <c r="H45" s="4">
        <f>VLOOKUP($F45,商品リスト!$B$5:$D$9,3,FALSE)</f>
        <v>45000</v>
      </c>
      <c r="I45" s="4">
        <v>7</v>
      </c>
      <c r="J45" s="4">
        <f t="shared" si="0"/>
        <v>315000</v>
      </c>
    </row>
  </sheetData>
  <phoneticPr fontId="2"/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20.5" bestFit="1" customWidth="1"/>
    <col min="4" max="6" width="11.375" customWidth="1"/>
    <col min="7" max="7" width="15.125" bestFit="1" customWidth="1"/>
  </cols>
  <sheetData>
    <row r="2" spans="2:7" ht="17.25" x14ac:dyDescent="0.15">
      <c r="B2" s="3" t="s">
        <v>60</v>
      </c>
    </row>
    <row r="4" spans="2:7" x14ac:dyDescent="0.15">
      <c r="B4" s="1" t="s">
        <v>2</v>
      </c>
      <c r="C4" s="1" t="s">
        <v>3</v>
      </c>
      <c r="D4" s="1" t="s">
        <v>8</v>
      </c>
      <c r="E4" s="1" t="s">
        <v>9</v>
      </c>
      <c r="F4" s="1" t="s">
        <v>10</v>
      </c>
      <c r="G4" s="1" t="s">
        <v>11</v>
      </c>
    </row>
    <row r="5" spans="2:7" x14ac:dyDescent="0.15">
      <c r="B5" s="2">
        <v>301</v>
      </c>
      <c r="C5" s="2" t="s">
        <v>18</v>
      </c>
      <c r="D5" s="4">
        <v>12422600</v>
      </c>
      <c r="E5" s="4">
        <f>SUMIF(売上表!$E$5:$E$45,C5,売上表!$J$5:$J$45)</f>
        <v>5068900</v>
      </c>
      <c r="F5" s="4">
        <f t="shared" ref="F5:F12" si="0">SUM(D5:E5)</f>
        <v>17491500</v>
      </c>
      <c r="G5" s="7">
        <f>F5/$F$12</f>
        <v>0.14514262006015974</v>
      </c>
    </row>
    <row r="6" spans="2:7" x14ac:dyDescent="0.15">
      <c r="B6" s="2">
        <v>302</v>
      </c>
      <c r="C6" s="2" t="s">
        <v>21</v>
      </c>
      <c r="D6" s="4">
        <v>18336000</v>
      </c>
      <c r="E6" s="4">
        <f>SUMIF(売上表!$E$5:$E$45,C6,売上表!$J$5:$J$45)</f>
        <v>3679100</v>
      </c>
      <c r="F6" s="4">
        <f t="shared" si="0"/>
        <v>22015100</v>
      </c>
      <c r="G6" s="7">
        <f t="shared" ref="G6:G12" si="1">F6/$F$12</f>
        <v>0.18267897521004045</v>
      </c>
    </row>
    <row r="7" spans="2:7" x14ac:dyDescent="0.15">
      <c r="B7" s="2">
        <v>303</v>
      </c>
      <c r="C7" s="2" t="s">
        <v>24</v>
      </c>
      <c r="D7" s="4">
        <v>9555600</v>
      </c>
      <c r="E7" s="4">
        <f>SUMIF(売上表!$E$5:$E$45,C7,売上表!$J$5:$J$45)</f>
        <v>2220800</v>
      </c>
      <c r="F7" s="4">
        <f t="shared" si="0"/>
        <v>11776400</v>
      </c>
      <c r="G7" s="7">
        <f t="shared" si="1"/>
        <v>9.7719323721605647E-2</v>
      </c>
    </row>
    <row r="8" spans="2:7" x14ac:dyDescent="0.15">
      <c r="B8" s="2">
        <v>304</v>
      </c>
      <c r="C8" s="2" t="s">
        <v>27</v>
      </c>
      <c r="D8" s="4">
        <v>13556000</v>
      </c>
      <c r="E8" s="4">
        <f>SUMIF(売上表!$E$5:$E$45,C8,売上表!$J$5:$J$45)</f>
        <v>4394500</v>
      </c>
      <c r="F8" s="4">
        <f t="shared" si="0"/>
        <v>17950500</v>
      </c>
      <c r="G8" s="7">
        <f t="shared" si="1"/>
        <v>0.1489513535940255</v>
      </c>
    </row>
    <row r="9" spans="2:7" x14ac:dyDescent="0.15">
      <c r="B9" s="2">
        <v>305</v>
      </c>
      <c r="C9" s="2" t="s">
        <v>62</v>
      </c>
      <c r="D9" s="4">
        <v>9660000</v>
      </c>
      <c r="E9" s="4">
        <f>SUMIF(売上表!$E$5:$E$45,C9,売上表!$J$5:$J$45)</f>
        <v>3472800</v>
      </c>
      <c r="F9" s="4">
        <f t="shared" si="0"/>
        <v>13132800</v>
      </c>
      <c r="G9" s="7">
        <f t="shared" si="1"/>
        <v>0.10897458769837154</v>
      </c>
    </row>
    <row r="10" spans="2:7" x14ac:dyDescent="0.15">
      <c r="B10" s="2">
        <v>306</v>
      </c>
      <c r="C10" s="2" t="s">
        <v>32</v>
      </c>
      <c r="D10" s="4">
        <v>15200000</v>
      </c>
      <c r="E10" s="4">
        <f>SUMIF(売上表!$E$5:$E$45,C10,売上表!$J$5:$J$45)</f>
        <v>3889700</v>
      </c>
      <c r="F10" s="4">
        <f t="shared" si="0"/>
        <v>19089700</v>
      </c>
      <c r="G10" s="7">
        <f t="shared" si="1"/>
        <v>0.15840431490509282</v>
      </c>
    </row>
    <row r="11" spans="2:7" x14ac:dyDescent="0.15">
      <c r="B11" s="2">
        <v>307</v>
      </c>
      <c r="C11" s="2" t="s">
        <v>61</v>
      </c>
      <c r="D11" s="4">
        <v>14445000</v>
      </c>
      <c r="E11" s="4">
        <f>SUMIF(売上表!$E$5:$E$45,C11,売上表!$J$5:$J$45)</f>
        <v>4611500</v>
      </c>
      <c r="F11" s="4">
        <f t="shared" si="0"/>
        <v>19056500</v>
      </c>
      <c r="G11" s="7">
        <f t="shared" si="1"/>
        <v>0.15812882481070428</v>
      </c>
    </row>
    <row r="12" spans="2:7" x14ac:dyDescent="0.15">
      <c r="B12" s="11" t="s">
        <v>63</v>
      </c>
      <c r="C12" s="12"/>
      <c r="D12" s="4">
        <f>SUM(D5:D11)</f>
        <v>93175200</v>
      </c>
      <c r="E12" s="4">
        <f>SUM(E5:E11)</f>
        <v>27337300</v>
      </c>
      <c r="F12" s="4">
        <f t="shared" si="0"/>
        <v>120512500</v>
      </c>
      <c r="G12" s="7">
        <f t="shared" si="1"/>
        <v>1</v>
      </c>
    </row>
  </sheetData>
  <mergeCells count="1">
    <mergeCell ref="B12:C12"/>
  </mergeCells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/>
  </sheetViews>
  <sheetFormatPr defaultRowHeight="13.5" x14ac:dyDescent="0.15"/>
  <cols>
    <col min="1" max="1" width="3.625" customWidth="1"/>
    <col min="2" max="2" width="10.625" customWidth="1"/>
    <col min="3" max="3" width="16.625" customWidth="1"/>
    <col min="4" max="4" width="8.5" customWidth="1"/>
  </cols>
  <sheetData>
    <row r="2" spans="2:4" ht="17.25" x14ac:dyDescent="0.15">
      <c r="B2" s="3" t="s">
        <v>58</v>
      </c>
    </row>
    <row r="4" spans="2:4" x14ac:dyDescent="0.15">
      <c r="B4" s="1" t="s">
        <v>4</v>
      </c>
      <c r="C4" s="1" t="s">
        <v>12</v>
      </c>
      <c r="D4" s="1" t="s">
        <v>5</v>
      </c>
    </row>
    <row r="5" spans="2:4" x14ac:dyDescent="0.15">
      <c r="B5" s="2">
        <v>101</v>
      </c>
      <c r="C5" s="2" t="s">
        <v>39</v>
      </c>
      <c r="D5" s="4">
        <v>45000</v>
      </c>
    </row>
    <row r="6" spans="2:4" x14ac:dyDescent="0.15">
      <c r="B6" s="2">
        <v>102</v>
      </c>
      <c r="C6" s="2" t="s">
        <v>13</v>
      </c>
      <c r="D6" s="4">
        <v>60100</v>
      </c>
    </row>
    <row r="7" spans="2:4" x14ac:dyDescent="0.15">
      <c r="B7" s="2">
        <v>103</v>
      </c>
      <c r="C7" s="2" t="s">
        <v>40</v>
      </c>
      <c r="D7" s="4">
        <v>95000</v>
      </c>
    </row>
    <row r="8" spans="2:4" x14ac:dyDescent="0.15">
      <c r="B8" s="2">
        <v>104</v>
      </c>
      <c r="C8" s="2" t="s">
        <v>37</v>
      </c>
      <c r="D8" s="4">
        <v>116300</v>
      </c>
    </row>
    <row r="9" spans="2:4" x14ac:dyDescent="0.15">
      <c r="B9" s="2">
        <v>105</v>
      </c>
      <c r="C9" s="2" t="s">
        <v>38</v>
      </c>
      <c r="D9" s="4">
        <v>149700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1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20.5" bestFit="1" customWidth="1"/>
    <col min="4" max="4" width="12.375" bestFit="1" customWidth="1"/>
    <col min="5" max="5" width="11.5" bestFit="1" customWidth="1"/>
    <col min="6" max="6" width="35.625" bestFit="1" customWidth="1"/>
    <col min="7" max="7" width="15" bestFit="1" customWidth="1"/>
    <col min="8" max="8" width="14.375" bestFit="1" customWidth="1"/>
  </cols>
  <sheetData>
    <row r="2" spans="2:8" ht="17.25" x14ac:dyDescent="0.15">
      <c r="B2" s="3" t="s">
        <v>17</v>
      </c>
    </row>
    <row r="4" spans="2:8" x14ac:dyDescent="0.15">
      <c r="B4" s="1" t="s">
        <v>2</v>
      </c>
      <c r="C4" s="1" t="s">
        <v>3</v>
      </c>
      <c r="D4" s="1" t="s">
        <v>64</v>
      </c>
      <c r="E4" s="1" t="s">
        <v>57</v>
      </c>
      <c r="F4" s="1" t="s">
        <v>14</v>
      </c>
      <c r="G4" s="1" t="s">
        <v>15</v>
      </c>
      <c r="H4" s="1" t="s">
        <v>16</v>
      </c>
    </row>
    <row r="5" spans="2:8" x14ac:dyDescent="0.15">
      <c r="B5" s="2">
        <v>301</v>
      </c>
      <c r="C5" s="2" t="s">
        <v>18</v>
      </c>
      <c r="D5" s="2" t="s">
        <v>19</v>
      </c>
      <c r="E5" s="2" t="s">
        <v>41</v>
      </c>
      <c r="F5" s="2" t="s">
        <v>20</v>
      </c>
      <c r="G5" s="2" t="s">
        <v>42</v>
      </c>
      <c r="H5" s="2" t="s">
        <v>43</v>
      </c>
    </row>
    <row r="6" spans="2:8" x14ac:dyDescent="0.15">
      <c r="B6" s="2">
        <v>302</v>
      </c>
      <c r="C6" s="2" t="s">
        <v>21</v>
      </c>
      <c r="D6" s="2" t="s">
        <v>22</v>
      </c>
      <c r="E6" s="2" t="s">
        <v>44</v>
      </c>
      <c r="F6" s="2" t="s">
        <v>23</v>
      </c>
      <c r="G6" s="2" t="s">
        <v>45</v>
      </c>
      <c r="H6" s="2" t="s">
        <v>46</v>
      </c>
    </row>
    <row r="7" spans="2:8" x14ac:dyDescent="0.15">
      <c r="B7" s="2">
        <v>303</v>
      </c>
      <c r="C7" s="2" t="s">
        <v>24</v>
      </c>
      <c r="D7" s="2" t="s">
        <v>25</v>
      </c>
      <c r="E7" s="2" t="s">
        <v>47</v>
      </c>
      <c r="F7" s="2" t="s">
        <v>26</v>
      </c>
      <c r="G7" s="2" t="s">
        <v>48</v>
      </c>
      <c r="H7" s="2" t="s">
        <v>48</v>
      </c>
    </row>
    <row r="8" spans="2:8" x14ac:dyDescent="0.15">
      <c r="B8" s="2">
        <v>304</v>
      </c>
      <c r="C8" s="2" t="s">
        <v>27</v>
      </c>
      <c r="D8" s="2" t="s">
        <v>28</v>
      </c>
      <c r="E8" s="2" t="s">
        <v>49</v>
      </c>
      <c r="F8" s="2" t="s">
        <v>29</v>
      </c>
      <c r="G8" s="2" t="s">
        <v>50</v>
      </c>
      <c r="H8" s="2" t="s">
        <v>50</v>
      </c>
    </row>
    <row r="9" spans="2:8" x14ac:dyDescent="0.15">
      <c r="B9" s="2">
        <v>305</v>
      </c>
      <c r="C9" s="2" t="s">
        <v>62</v>
      </c>
      <c r="D9" s="2" t="s">
        <v>30</v>
      </c>
      <c r="E9" s="2" t="s">
        <v>51</v>
      </c>
      <c r="F9" s="2" t="s">
        <v>31</v>
      </c>
      <c r="G9" s="2" t="s">
        <v>65</v>
      </c>
      <c r="H9" s="2" t="s">
        <v>65</v>
      </c>
    </row>
    <row r="10" spans="2:8" x14ac:dyDescent="0.15">
      <c r="B10" s="2">
        <v>306</v>
      </c>
      <c r="C10" s="2" t="s">
        <v>32</v>
      </c>
      <c r="D10" s="2" t="s">
        <v>33</v>
      </c>
      <c r="E10" s="2" t="s">
        <v>52</v>
      </c>
      <c r="F10" s="2" t="s">
        <v>34</v>
      </c>
      <c r="G10" s="2" t="s">
        <v>53</v>
      </c>
      <c r="H10" s="2" t="s">
        <v>54</v>
      </c>
    </row>
    <row r="11" spans="2:8" x14ac:dyDescent="0.15">
      <c r="B11" s="2">
        <v>307</v>
      </c>
      <c r="C11" s="2" t="s">
        <v>61</v>
      </c>
      <c r="D11" s="2" t="s">
        <v>35</v>
      </c>
      <c r="E11" s="2" t="s">
        <v>55</v>
      </c>
      <c r="F11" s="2" t="s">
        <v>36</v>
      </c>
      <c r="G11" s="2" t="s">
        <v>56</v>
      </c>
      <c r="H11" s="2" t="s">
        <v>56</v>
      </c>
    </row>
  </sheetData>
  <phoneticPr fontId="2"/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Sheet1</vt:lpstr>
      <vt:lpstr>売上表</vt:lpstr>
      <vt:lpstr>得意先別売上表</vt:lpstr>
      <vt:lpstr>商品リスト</vt:lpstr>
      <vt:lpstr>得意先リスト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2013-06-27T01:42:27Z</dcterms:created>
  <dcterms:modified xsi:type="dcterms:W3CDTF">2013-08-31T15:00:29Z</dcterms:modified>
</cp:coreProperties>
</file>