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16_MOSExcel2016Expert\03_題材\模擬1\MOS-Excel2016-Expert(2)\"/>
    </mc:Choice>
  </mc:AlternateContent>
  <bookViews>
    <workbookView xWindow="0" yWindow="0" windowWidth="13845" windowHeight="7965"/>
  </bookViews>
  <sheets>
    <sheet name="会員一覧" sheetId="1" r:id="rId1"/>
    <sheet name="利用履歴" sheetId="2" r:id="rId2"/>
    <sheet name="会員別集計" sheetId="4" r:id="rId3"/>
    <sheet name="稼働状況" sheetId="6" r:id="rId4"/>
  </sheets>
  <calcPr calcId="162913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2" l="1"/>
  <c r="I51" i="2"/>
  <c r="I52" i="2"/>
  <c r="I53" i="2"/>
  <c r="I54" i="2"/>
  <c r="I55" i="2"/>
  <c r="I56" i="2"/>
  <c r="I82" i="2"/>
  <c r="I83" i="2"/>
  <c r="I84" i="2"/>
  <c r="I85" i="2"/>
  <c r="I86" i="2"/>
  <c r="I87" i="2"/>
  <c r="I88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71" i="2"/>
  <c r="I172" i="2"/>
  <c r="I173" i="2"/>
  <c r="I174" i="2"/>
  <c r="I175" i="2"/>
  <c r="I176" i="2"/>
  <c r="I177" i="2"/>
  <c r="I178" i="2"/>
  <c r="I199" i="2"/>
  <c r="I200" i="2"/>
  <c r="I201" i="2"/>
  <c r="I202" i="2"/>
  <c r="I203" i="2"/>
  <c r="I204" i="2"/>
  <c r="I205" i="2"/>
  <c r="I206" i="2"/>
  <c r="I5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89" i="2"/>
  <c r="I90" i="2"/>
  <c r="I91" i="2"/>
  <c r="I92" i="2"/>
  <c r="I93" i="2"/>
  <c r="I94" i="2"/>
  <c r="I95" i="2"/>
  <c r="I96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4" i="2"/>
  <c r="I6" i="2"/>
  <c r="I7" i="2"/>
  <c r="I8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207" i="2"/>
  <c r="I49" i="2"/>
  <c r="E50" i="2" l="1"/>
  <c r="E51" i="2"/>
  <c r="E52" i="2"/>
  <c r="E53" i="2"/>
  <c r="E54" i="2"/>
  <c r="E55" i="2"/>
  <c r="E56" i="2"/>
  <c r="E82" i="2"/>
  <c r="E83" i="2"/>
  <c r="E84" i="2"/>
  <c r="E85" i="2"/>
  <c r="E86" i="2"/>
  <c r="E87" i="2"/>
  <c r="E88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71" i="2"/>
  <c r="E172" i="2"/>
  <c r="E173" i="2"/>
  <c r="E174" i="2"/>
  <c r="E175" i="2"/>
  <c r="E176" i="2"/>
  <c r="E177" i="2"/>
  <c r="E178" i="2"/>
  <c r="E199" i="2"/>
  <c r="E200" i="2"/>
  <c r="E201" i="2"/>
  <c r="E202" i="2"/>
  <c r="E203" i="2"/>
  <c r="E204" i="2"/>
  <c r="E205" i="2"/>
  <c r="E206" i="2"/>
  <c r="E5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89" i="2"/>
  <c r="E90" i="2"/>
  <c r="E91" i="2"/>
  <c r="E92" i="2"/>
  <c r="E93" i="2"/>
  <c r="E94" i="2"/>
  <c r="E95" i="2"/>
  <c r="E96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4" i="2"/>
  <c r="E6" i="2"/>
  <c r="E7" i="2"/>
  <c r="E8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207" i="2"/>
  <c r="E49" i="2"/>
  <c r="G11" i="1"/>
  <c r="G19" i="1"/>
  <c r="G28" i="1"/>
  <c r="G30" i="1"/>
  <c r="G35" i="1"/>
  <c r="G38" i="1"/>
  <c r="G40" i="1"/>
  <c r="G45" i="1"/>
  <c r="G50" i="1"/>
  <c r="G4" i="1"/>
  <c r="G9" i="1"/>
  <c r="G13" i="1"/>
  <c r="G14" i="1"/>
  <c r="G20" i="1"/>
  <c r="G21" i="1"/>
  <c r="G22" i="1"/>
  <c r="G23" i="1"/>
  <c r="G24" i="1"/>
  <c r="G27" i="1"/>
  <c r="G31" i="1"/>
  <c r="G32" i="1"/>
  <c r="G34" i="1"/>
  <c r="G47" i="1"/>
  <c r="G51" i="1"/>
  <c r="G53" i="1"/>
  <c r="G5" i="1"/>
  <c r="G6" i="1"/>
  <c r="G8" i="1"/>
  <c r="G10" i="1"/>
  <c r="G12" i="1"/>
  <c r="G15" i="1"/>
  <c r="G16" i="1"/>
  <c r="G17" i="1"/>
  <c r="G18" i="1"/>
  <c r="G25" i="1"/>
  <c r="G26" i="1"/>
  <c r="G29" i="1"/>
  <c r="G33" i="1"/>
  <c r="G36" i="1"/>
  <c r="G37" i="1"/>
  <c r="G39" i="1"/>
  <c r="G41" i="1"/>
  <c r="G42" i="1"/>
  <c r="G43" i="1"/>
  <c r="G44" i="1"/>
  <c r="G46" i="1"/>
  <c r="G48" i="1"/>
  <c r="G49" i="1"/>
  <c r="G52" i="1"/>
  <c r="G7" i="1"/>
  <c r="V1" i="6" l="1"/>
  <c r="T5" i="6"/>
  <c r="T6" i="6"/>
  <c r="T7" i="6"/>
  <c r="T8" i="6"/>
  <c r="T9" i="6"/>
  <c r="T10" i="6"/>
  <c r="T11" i="6"/>
  <c r="T12" i="6"/>
  <c r="T13" i="6"/>
  <c r="T14" i="6"/>
  <c r="T15" i="6"/>
  <c r="U5" i="6"/>
  <c r="V5" i="6" s="1"/>
  <c r="U6" i="6"/>
  <c r="U7" i="6"/>
  <c r="V7" i="6" s="1"/>
  <c r="U8" i="6"/>
  <c r="U9" i="6"/>
  <c r="V9" i="6" s="1"/>
  <c r="U10" i="6"/>
  <c r="V10" i="6" s="1"/>
  <c r="U11" i="6"/>
  <c r="U12" i="6"/>
  <c r="U13" i="6"/>
  <c r="V13" i="6" s="1"/>
  <c r="U14" i="6"/>
  <c r="V14" i="6" s="1"/>
  <c r="U15" i="6"/>
  <c r="V15" i="6" s="1"/>
  <c r="T4" i="6"/>
  <c r="U4" i="6"/>
  <c r="V4" i="6" s="1"/>
  <c r="V12" i="6" l="1"/>
  <c r="V11" i="6"/>
  <c r="V8" i="6"/>
  <c r="V6" i="6"/>
  <c r="J207" i="2" l="1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</calcChain>
</file>

<file path=xl/sharedStrings.xml><?xml version="1.0" encoding="utf-8"?>
<sst xmlns="http://schemas.openxmlformats.org/spreadsheetml/2006/main" count="424" uniqueCount="155">
  <si>
    <t>カラオケ利用履歴</t>
    <rPh sb="4" eb="6">
      <t>リヨウ</t>
    </rPh>
    <rPh sb="6" eb="8">
      <t>リレキ</t>
    </rPh>
    <phoneticPr fontId="3"/>
  </si>
  <si>
    <t>1時間料金</t>
    <rPh sb="1" eb="3">
      <t>ジカン</t>
    </rPh>
    <rPh sb="3" eb="5">
      <t>リョウキン</t>
    </rPh>
    <phoneticPr fontId="3"/>
  </si>
  <si>
    <t>No.</t>
    <phoneticPr fontId="3"/>
  </si>
  <si>
    <t>利用年月日</t>
    <rPh sb="0" eb="2">
      <t>リヨウ</t>
    </rPh>
    <rPh sb="2" eb="5">
      <t>ネンガッピ</t>
    </rPh>
    <phoneticPr fontId="3"/>
  </si>
  <si>
    <t>会員番号</t>
    <rPh sb="0" eb="2">
      <t>カイイン</t>
    </rPh>
    <rPh sb="2" eb="4">
      <t>バンゴウ</t>
    </rPh>
    <phoneticPr fontId="3"/>
  </si>
  <si>
    <t>名前</t>
    <rPh sb="0" eb="2">
      <t>ナマエ</t>
    </rPh>
    <phoneticPr fontId="3"/>
  </si>
  <si>
    <t>会員区分</t>
    <rPh sb="0" eb="2">
      <t>カイイン</t>
    </rPh>
    <rPh sb="2" eb="4">
      <t>クブン</t>
    </rPh>
    <phoneticPr fontId="3"/>
  </si>
  <si>
    <t>開始時刻</t>
    <rPh sb="0" eb="2">
      <t>カイシ</t>
    </rPh>
    <rPh sb="2" eb="4">
      <t>ジコク</t>
    </rPh>
    <phoneticPr fontId="3"/>
  </si>
  <si>
    <t>利用時間</t>
    <rPh sb="0" eb="2">
      <t>リヨウ</t>
    </rPh>
    <rPh sb="2" eb="4">
      <t>ジカン</t>
    </rPh>
    <phoneticPr fontId="3"/>
  </si>
  <si>
    <t>終了時刻</t>
    <rPh sb="0" eb="2">
      <t>シュウリョウ</t>
    </rPh>
    <rPh sb="2" eb="4">
      <t>ジコク</t>
    </rPh>
    <phoneticPr fontId="3"/>
  </si>
  <si>
    <t>利用料金</t>
    <rPh sb="0" eb="2">
      <t>リヨウ</t>
    </rPh>
    <rPh sb="2" eb="4">
      <t>リョウキン</t>
    </rPh>
    <phoneticPr fontId="3"/>
  </si>
  <si>
    <t>ポイント数</t>
    <rPh sb="4" eb="5">
      <t>スウ</t>
    </rPh>
    <phoneticPr fontId="3"/>
  </si>
  <si>
    <t>会員一覧</t>
    <rPh sb="0" eb="2">
      <t>カイイン</t>
    </rPh>
    <rPh sb="2" eb="4">
      <t>イチラン</t>
    </rPh>
    <phoneticPr fontId="3"/>
  </si>
  <si>
    <t>入会年月日</t>
    <rPh sb="0" eb="2">
      <t>ニュウカイ</t>
    </rPh>
    <rPh sb="2" eb="5">
      <t>ネンガッピ</t>
    </rPh>
    <phoneticPr fontId="3"/>
  </si>
  <si>
    <t>性別</t>
    <rPh sb="0" eb="2">
      <t>セイベツ</t>
    </rPh>
    <phoneticPr fontId="3"/>
  </si>
  <si>
    <t>前年度利用金額</t>
    <rPh sb="0" eb="3">
      <t>ゼンネンド</t>
    </rPh>
    <rPh sb="3" eb="5">
      <t>リヨウ</t>
    </rPh>
    <rPh sb="5" eb="7">
      <t>キンガク</t>
    </rPh>
    <phoneticPr fontId="3"/>
  </si>
  <si>
    <t>加算ポイント</t>
    <rPh sb="0" eb="2">
      <t>カサン</t>
    </rPh>
    <phoneticPr fontId="3"/>
  </si>
  <si>
    <t>利用金額</t>
    <rPh sb="0" eb="2">
      <t>リヨウ</t>
    </rPh>
    <rPh sb="2" eb="4">
      <t>キンガク</t>
    </rPh>
    <phoneticPr fontId="3"/>
  </si>
  <si>
    <t>村瀬　稔彦</t>
    <rPh sb="0" eb="2">
      <t>ムラセ</t>
    </rPh>
    <rPh sb="3" eb="5">
      <t>ナルヒコ</t>
    </rPh>
    <phoneticPr fontId="3"/>
  </si>
  <si>
    <t>男</t>
    <rPh sb="0" eb="1">
      <t>オトコ</t>
    </rPh>
    <phoneticPr fontId="3"/>
  </si>
  <si>
    <t>宍戸　真智子</t>
    <rPh sb="0" eb="2">
      <t>シシド</t>
    </rPh>
    <rPh sb="3" eb="6">
      <t>マチコ</t>
    </rPh>
    <phoneticPr fontId="3"/>
  </si>
  <si>
    <t>女</t>
    <rPh sb="0" eb="1">
      <t>オンナ</t>
    </rPh>
    <phoneticPr fontId="3"/>
  </si>
  <si>
    <t>辻　雅彦</t>
    <rPh sb="0" eb="1">
      <t>ツジ</t>
    </rPh>
    <rPh sb="2" eb="4">
      <t>マサヒコ</t>
    </rPh>
    <phoneticPr fontId="3"/>
  </si>
  <si>
    <t>住吉　純子</t>
    <rPh sb="0" eb="2">
      <t>スミヨシ</t>
    </rPh>
    <rPh sb="3" eb="5">
      <t>ジュンコ</t>
    </rPh>
    <phoneticPr fontId="3"/>
  </si>
  <si>
    <t>星　龍太郎</t>
    <rPh sb="0" eb="1">
      <t>ホシ</t>
    </rPh>
    <rPh sb="2" eb="5">
      <t>リュウタロウ</t>
    </rPh>
    <phoneticPr fontId="3"/>
  </si>
  <si>
    <t>白川　紀子</t>
    <rPh sb="0" eb="2">
      <t>シラカワ</t>
    </rPh>
    <rPh sb="3" eb="5">
      <t>ノリコ</t>
    </rPh>
    <phoneticPr fontId="3"/>
  </si>
  <si>
    <t>和田　光輝</t>
    <rPh sb="0" eb="2">
      <t>ワダ</t>
    </rPh>
    <rPh sb="3" eb="5">
      <t>ミツテル</t>
    </rPh>
    <phoneticPr fontId="3"/>
  </si>
  <si>
    <t>渡辺　百合</t>
    <rPh sb="0" eb="2">
      <t>ワタナベ</t>
    </rPh>
    <rPh sb="3" eb="5">
      <t>ユリ</t>
    </rPh>
    <phoneticPr fontId="3"/>
  </si>
  <si>
    <t>中田　愛子</t>
    <rPh sb="0" eb="2">
      <t>ナカダ</t>
    </rPh>
    <rPh sb="3" eb="5">
      <t>アイコ</t>
    </rPh>
    <phoneticPr fontId="3"/>
  </si>
  <si>
    <t>井戸　剛</t>
    <rPh sb="0" eb="2">
      <t>イド</t>
    </rPh>
    <rPh sb="3" eb="4">
      <t>ツヨシ</t>
    </rPh>
    <phoneticPr fontId="3"/>
  </si>
  <si>
    <t>原　洋次郎</t>
    <rPh sb="0" eb="1">
      <t>ハラ</t>
    </rPh>
    <rPh sb="2" eb="5">
      <t>ヨウジロウ</t>
    </rPh>
    <phoneticPr fontId="3"/>
  </si>
  <si>
    <t>伊藤　琢磨</t>
    <rPh sb="0" eb="2">
      <t>イトウ</t>
    </rPh>
    <rPh sb="3" eb="5">
      <t>タクマ</t>
    </rPh>
    <phoneticPr fontId="3"/>
  </si>
  <si>
    <t>天野　真未</t>
    <rPh sb="0" eb="2">
      <t>アマノ</t>
    </rPh>
    <rPh sb="3" eb="4">
      <t>マコト</t>
    </rPh>
    <rPh sb="4" eb="5">
      <t>ミ</t>
    </rPh>
    <phoneticPr fontId="3"/>
  </si>
  <si>
    <t>近藤　真央</t>
    <rPh sb="0" eb="2">
      <t>コンドウ</t>
    </rPh>
    <rPh sb="3" eb="5">
      <t>マオ</t>
    </rPh>
    <phoneticPr fontId="3"/>
  </si>
  <si>
    <t>加納　基成</t>
    <rPh sb="0" eb="2">
      <t>カノウ</t>
    </rPh>
    <rPh sb="3" eb="5">
      <t>モトナリ</t>
    </rPh>
    <phoneticPr fontId="3"/>
  </si>
  <si>
    <t>小川　正一</t>
    <rPh sb="0" eb="2">
      <t>オガワ</t>
    </rPh>
    <rPh sb="3" eb="5">
      <t>ショウイチ</t>
    </rPh>
    <phoneticPr fontId="3"/>
  </si>
  <si>
    <t>橋本　耕太</t>
    <rPh sb="0" eb="2">
      <t>ハシモト</t>
    </rPh>
    <rPh sb="3" eb="5">
      <t>コウタ</t>
    </rPh>
    <phoneticPr fontId="3"/>
  </si>
  <si>
    <t>大月　賢一郎</t>
    <rPh sb="0" eb="2">
      <t>オオツキ</t>
    </rPh>
    <rPh sb="3" eb="6">
      <t>ケンイチロウ</t>
    </rPh>
    <phoneticPr fontId="3"/>
  </si>
  <si>
    <t>香取　茜</t>
    <rPh sb="0" eb="2">
      <t>カトリ</t>
    </rPh>
    <rPh sb="3" eb="4">
      <t>アカネ</t>
    </rPh>
    <phoneticPr fontId="3"/>
  </si>
  <si>
    <t>広田　志津子</t>
    <rPh sb="0" eb="2">
      <t>ヒロタ</t>
    </rPh>
    <rPh sb="3" eb="6">
      <t>シヅコ</t>
    </rPh>
    <phoneticPr fontId="3"/>
  </si>
  <si>
    <t>坂本　誠</t>
    <rPh sb="0" eb="2">
      <t>サカモト</t>
    </rPh>
    <rPh sb="3" eb="4">
      <t>マコト</t>
    </rPh>
    <phoneticPr fontId="3"/>
  </si>
  <si>
    <t>横山　花梨</t>
    <rPh sb="0" eb="2">
      <t>ヨコヤマ</t>
    </rPh>
    <rPh sb="3" eb="5">
      <t>カリン</t>
    </rPh>
    <phoneticPr fontId="3"/>
  </si>
  <si>
    <t>大木　花実</t>
    <rPh sb="0" eb="2">
      <t>オオキ</t>
    </rPh>
    <rPh sb="3" eb="5">
      <t>ハナミ</t>
    </rPh>
    <phoneticPr fontId="3"/>
  </si>
  <si>
    <t>森　晴子</t>
    <rPh sb="0" eb="1">
      <t>モリ</t>
    </rPh>
    <rPh sb="2" eb="4">
      <t>ハルコ</t>
    </rPh>
    <phoneticPr fontId="3"/>
  </si>
  <si>
    <t>松井　雪江</t>
    <rPh sb="0" eb="2">
      <t>マツイ</t>
    </rPh>
    <rPh sb="3" eb="4">
      <t>ユキ</t>
    </rPh>
    <rPh sb="4" eb="5">
      <t>コウ</t>
    </rPh>
    <phoneticPr fontId="3"/>
  </si>
  <si>
    <t>伊藤　めぐみ</t>
    <rPh sb="0" eb="2">
      <t>イトウ</t>
    </rPh>
    <phoneticPr fontId="3"/>
  </si>
  <si>
    <t>高橋　孝子</t>
    <rPh sb="0" eb="2">
      <t>タカハシ</t>
    </rPh>
    <rPh sb="3" eb="5">
      <t>タカコ</t>
    </rPh>
    <phoneticPr fontId="3"/>
  </si>
  <si>
    <t>畑田　香奈子</t>
    <rPh sb="0" eb="2">
      <t>ハタダ</t>
    </rPh>
    <rPh sb="3" eb="6">
      <t>カナコ</t>
    </rPh>
    <phoneticPr fontId="3"/>
  </si>
  <si>
    <t>中川　守彦</t>
    <rPh sb="0" eb="2">
      <t>ナカガワ</t>
    </rPh>
    <rPh sb="3" eb="5">
      <t>モリヒコ</t>
    </rPh>
    <phoneticPr fontId="3"/>
  </si>
  <si>
    <t>野中　敏也</t>
    <rPh sb="0" eb="2">
      <t>ノナカ</t>
    </rPh>
    <rPh sb="3" eb="5">
      <t>トシヤ</t>
    </rPh>
    <phoneticPr fontId="3"/>
  </si>
  <si>
    <t>飛鳥　宏英</t>
    <rPh sb="0" eb="2">
      <t>アスカ</t>
    </rPh>
    <rPh sb="3" eb="5">
      <t>ヒロヒデ</t>
    </rPh>
    <phoneticPr fontId="3"/>
  </si>
  <si>
    <t>栗田　いずみ</t>
    <rPh sb="0" eb="2">
      <t>クリタ</t>
    </rPh>
    <phoneticPr fontId="3"/>
  </si>
  <si>
    <t>神田　美波</t>
    <rPh sb="0" eb="2">
      <t>カンダ</t>
    </rPh>
    <rPh sb="3" eb="5">
      <t>ミナミ</t>
    </rPh>
    <phoneticPr fontId="3"/>
  </si>
  <si>
    <t>江藤　和義</t>
    <rPh sb="0" eb="2">
      <t>エトウ</t>
    </rPh>
    <rPh sb="3" eb="5">
      <t>カズヨシ</t>
    </rPh>
    <phoneticPr fontId="3"/>
  </si>
  <si>
    <t>能勢　みどり</t>
    <rPh sb="0" eb="2">
      <t>ノセ</t>
    </rPh>
    <phoneticPr fontId="3"/>
  </si>
  <si>
    <t>牧田　博</t>
    <rPh sb="0" eb="2">
      <t>マキタ</t>
    </rPh>
    <rPh sb="3" eb="4">
      <t>ヒロシ</t>
    </rPh>
    <phoneticPr fontId="3"/>
  </si>
  <si>
    <t>山城　まり</t>
    <rPh sb="0" eb="2">
      <t>ヤマシロ</t>
    </rPh>
    <phoneticPr fontId="3"/>
  </si>
  <si>
    <t>山本　喜一</t>
    <rPh sb="0" eb="2">
      <t>ヤマモト</t>
    </rPh>
    <rPh sb="3" eb="5">
      <t>キイチ</t>
    </rPh>
    <phoneticPr fontId="3"/>
  </si>
  <si>
    <t>佐野　寛子</t>
    <rPh sb="0" eb="2">
      <t>サノ</t>
    </rPh>
    <rPh sb="3" eb="5">
      <t>ヒロコ</t>
    </rPh>
    <phoneticPr fontId="3"/>
  </si>
  <si>
    <t>布施　友香</t>
    <rPh sb="0" eb="2">
      <t>フセ</t>
    </rPh>
    <rPh sb="3" eb="5">
      <t>ユカ</t>
    </rPh>
    <phoneticPr fontId="3"/>
  </si>
  <si>
    <t>北原　聡子</t>
    <rPh sb="0" eb="2">
      <t>キタハラ</t>
    </rPh>
    <rPh sb="3" eb="5">
      <t>サトコ</t>
    </rPh>
    <phoneticPr fontId="3"/>
  </si>
  <si>
    <t>坂井　早苗</t>
    <rPh sb="0" eb="2">
      <t>サカイ</t>
    </rPh>
    <rPh sb="3" eb="5">
      <t>サナエ</t>
    </rPh>
    <phoneticPr fontId="3"/>
  </si>
  <si>
    <t>若王子　康治</t>
    <rPh sb="0" eb="3">
      <t>ニャクオウジ</t>
    </rPh>
    <rPh sb="4" eb="6">
      <t>ヤスハル</t>
    </rPh>
    <phoneticPr fontId="3"/>
  </si>
  <si>
    <t>松岡　直美</t>
    <rPh sb="0" eb="2">
      <t>マツオカ</t>
    </rPh>
    <rPh sb="3" eb="5">
      <t>ナオミ</t>
    </rPh>
    <phoneticPr fontId="3"/>
  </si>
  <si>
    <t>香川　泰男</t>
    <rPh sb="0" eb="2">
      <t>カガワ</t>
    </rPh>
    <rPh sb="3" eb="5">
      <t>ヤスオ</t>
    </rPh>
    <phoneticPr fontId="3"/>
  </si>
  <si>
    <t>明石　由美子</t>
    <rPh sb="0" eb="2">
      <t>アカシ</t>
    </rPh>
    <rPh sb="3" eb="6">
      <t>ユミコ</t>
    </rPh>
    <phoneticPr fontId="3"/>
  </si>
  <si>
    <t>吉岡　京香</t>
    <rPh sb="0" eb="2">
      <t>ヨシオカ</t>
    </rPh>
    <rPh sb="3" eb="5">
      <t>キョウカ</t>
    </rPh>
    <phoneticPr fontId="3"/>
  </si>
  <si>
    <t>野村　桜</t>
    <rPh sb="0" eb="2">
      <t>ノムラ</t>
    </rPh>
    <rPh sb="3" eb="4">
      <t>サクラ</t>
    </rPh>
    <phoneticPr fontId="3"/>
  </si>
  <si>
    <t>草野　萌子</t>
    <rPh sb="0" eb="2">
      <t>クサノ</t>
    </rPh>
    <rPh sb="3" eb="5">
      <t>モエコ</t>
    </rPh>
    <phoneticPr fontId="3"/>
  </si>
  <si>
    <t>鈴木　保一</t>
    <rPh sb="0" eb="2">
      <t>スズキ</t>
    </rPh>
    <rPh sb="3" eb="5">
      <t>ヤスカズ</t>
    </rPh>
    <phoneticPr fontId="3"/>
  </si>
  <si>
    <t>野村　桜</t>
  </si>
  <si>
    <t>大月　賢一郎</t>
  </si>
  <si>
    <t>若王子　康治</t>
  </si>
  <si>
    <t>布施　友香</t>
  </si>
  <si>
    <t>畑田　香奈子</t>
  </si>
  <si>
    <t>伊藤　めぐみ</t>
  </si>
  <si>
    <t>神田　美波</t>
  </si>
  <si>
    <t>坂本　誠</t>
  </si>
  <si>
    <t>中川　守彦</t>
  </si>
  <si>
    <t>大木　花実</t>
  </si>
  <si>
    <t>橋本　耕太</t>
  </si>
  <si>
    <t>飛鳥　宏英</t>
  </si>
  <si>
    <t>江藤　和義</t>
  </si>
  <si>
    <t>山城　まり</t>
  </si>
  <si>
    <t>松井　雪江</t>
  </si>
  <si>
    <t>高橋　孝子</t>
  </si>
  <si>
    <t>香川　泰男</t>
  </si>
  <si>
    <t>坂井　早苗</t>
  </si>
  <si>
    <t>北原　聡子</t>
  </si>
  <si>
    <t>草野　萌子</t>
  </si>
  <si>
    <t>松岡　直美</t>
  </si>
  <si>
    <t>明石　由美子</t>
  </si>
  <si>
    <t>吉岡　京香</t>
  </si>
  <si>
    <t>鈴木　保一</t>
  </si>
  <si>
    <t>渡辺　百合</t>
  </si>
  <si>
    <t>原　洋次郎</t>
  </si>
  <si>
    <t>星　龍太郎</t>
  </si>
  <si>
    <t>辻　雅彦</t>
  </si>
  <si>
    <t>宍戸　真智子</t>
  </si>
  <si>
    <t>加納　基成</t>
  </si>
  <si>
    <t>近藤　真央</t>
  </si>
  <si>
    <t>和田　光輝</t>
  </si>
  <si>
    <t>伊藤　琢磨</t>
  </si>
  <si>
    <t>住吉　純子</t>
  </si>
  <si>
    <t>井戸　剛</t>
  </si>
  <si>
    <t>牧田　博</t>
  </si>
  <si>
    <t>栗田　いずみ</t>
  </si>
  <si>
    <t>白川　紀子</t>
  </si>
  <si>
    <t>中田　愛子</t>
  </si>
  <si>
    <t>天野　真未</t>
  </si>
  <si>
    <t>村瀬　稔彦</t>
  </si>
  <si>
    <t>野中　敏也</t>
  </si>
  <si>
    <t>横山　花梨</t>
  </si>
  <si>
    <t>広田　志津子</t>
  </si>
  <si>
    <t>ゴールド</t>
    <phoneticPr fontId="3"/>
  </si>
  <si>
    <t>行ラベル</t>
  </si>
  <si>
    <t>ゴールド</t>
  </si>
  <si>
    <t>総計</t>
  </si>
  <si>
    <t>ゴールド 集計</t>
  </si>
  <si>
    <t>合計 / 利用料金</t>
  </si>
  <si>
    <t>合計 / ポイント数</t>
  </si>
  <si>
    <t>平均 / 利用時間</t>
  </si>
  <si>
    <t>会員ランク</t>
    <rPh sb="0" eb="2">
      <t>カイイン</t>
    </rPh>
    <phoneticPr fontId="3"/>
  </si>
  <si>
    <t>ブロンズ</t>
    <phoneticPr fontId="3"/>
  </si>
  <si>
    <t>シルバー</t>
    <phoneticPr fontId="3"/>
  </si>
  <si>
    <t>101号室</t>
    <rPh sb="3" eb="5">
      <t>ゴウシツ</t>
    </rPh>
    <phoneticPr fontId="3"/>
  </si>
  <si>
    <t>102号室</t>
    <rPh sb="3" eb="5">
      <t>ゴウシツ</t>
    </rPh>
    <phoneticPr fontId="3"/>
  </si>
  <si>
    <t>103号室</t>
    <rPh sb="3" eb="5">
      <t>ゴウシツ</t>
    </rPh>
    <phoneticPr fontId="3"/>
  </si>
  <si>
    <t>104号室</t>
    <rPh sb="3" eb="5">
      <t>ゴウシツ</t>
    </rPh>
    <phoneticPr fontId="3"/>
  </si>
  <si>
    <t>201号室</t>
    <rPh sb="3" eb="5">
      <t>ゴウシツ</t>
    </rPh>
    <phoneticPr fontId="3"/>
  </si>
  <si>
    <t>202号室</t>
    <rPh sb="3" eb="5">
      <t>ゴウシツ</t>
    </rPh>
    <phoneticPr fontId="3"/>
  </si>
  <si>
    <t>203号室</t>
    <rPh sb="3" eb="5">
      <t>ゴウシツ</t>
    </rPh>
    <phoneticPr fontId="3"/>
  </si>
  <si>
    <t>204号室</t>
    <rPh sb="3" eb="5">
      <t>ゴウシツ</t>
    </rPh>
    <phoneticPr fontId="3"/>
  </si>
  <si>
    <t>301号室</t>
    <rPh sb="3" eb="5">
      <t>ゴウシツ</t>
    </rPh>
    <phoneticPr fontId="3"/>
  </si>
  <si>
    <t>302号室</t>
    <rPh sb="3" eb="5">
      <t>ゴウシツ</t>
    </rPh>
    <phoneticPr fontId="3"/>
  </si>
  <si>
    <t>303号室</t>
    <rPh sb="3" eb="5">
      <t>ゴウシツ</t>
    </rPh>
    <phoneticPr fontId="3"/>
  </si>
  <si>
    <t>304号室</t>
    <rPh sb="3" eb="5">
      <t>ゴウシツ</t>
    </rPh>
    <phoneticPr fontId="3"/>
  </si>
  <si>
    <t>部屋番号</t>
    <rPh sb="0" eb="2">
      <t>ヘヤ</t>
    </rPh>
    <rPh sb="2" eb="4">
      <t>バンゴウ</t>
    </rPh>
    <phoneticPr fontId="3"/>
  </si>
  <si>
    <t>カラオケタイプ</t>
    <phoneticPr fontId="3"/>
  </si>
  <si>
    <t>JOYHEART</t>
    <phoneticPr fontId="3"/>
  </si>
  <si>
    <t>BEATMUSIC</t>
    <phoneticPr fontId="3"/>
  </si>
  <si>
    <t>定員</t>
    <rPh sb="0" eb="2">
      <t>テイイン</t>
    </rPh>
    <phoneticPr fontId="3"/>
  </si>
  <si>
    <t>稼働率</t>
    <rPh sb="0" eb="2">
      <t>カドウ</t>
    </rPh>
    <rPh sb="2" eb="3">
      <t>リツ</t>
    </rPh>
    <phoneticPr fontId="3"/>
  </si>
  <si>
    <t>稼働時間</t>
    <rPh sb="0" eb="2">
      <t>カドウ</t>
    </rPh>
    <rPh sb="2" eb="4">
      <t>ジカン</t>
    </rPh>
    <phoneticPr fontId="3"/>
  </si>
  <si>
    <t>利用人数</t>
    <rPh sb="0" eb="2">
      <t>リヨウ</t>
    </rPh>
    <rPh sb="2" eb="4">
      <t>ニンズウ</t>
    </rPh>
    <phoneticPr fontId="3"/>
  </si>
  <si>
    <t xml:space="preserve"> </t>
    <phoneticPr fontId="3"/>
  </si>
  <si>
    <t>営業時間</t>
    <rPh sb="0" eb="2">
      <t>エイギョウ</t>
    </rPh>
    <rPh sb="2" eb="4">
      <t>ジカン</t>
    </rPh>
    <phoneticPr fontId="3"/>
  </si>
  <si>
    <t>部屋別稼働状況</t>
    <rPh sb="0" eb="2">
      <t>ヘヤ</t>
    </rPh>
    <rPh sb="2" eb="3">
      <t>ベツ</t>
    </rPh>
    <rPh sb="3" eb="5">
      <t>カドウ</t>
    </rPh>
    <rPh sb="5" eb="7">
      <t>ジョウキョウ</t>
    </rPh>
    <phoneticPr fontId="3"/>
  </si>
  <si>
    <t>シルバー</t>
  </si>
  <si>
    <t>シルバー 集計</t>
  </si>
  <si>
    <t>ブロンズ</t>
  </si>
  <si>
    <t>ブロンズ 集計</t>
  </si>
  <si>
    <t>料金テーブル</t>
    <rPh sb="0" eb="2">
      <t>リョウキン</t>
    </rPh>
    <phoneticPr fontId="3"/>
  </si>
  <si>
    <t>～</t>
    <phoneticPr fontId="3"/>
  </si>
  <si>
    <t>時間帯</t>
    <rPh sb="0" eb="3">
      <t>ジカンタイ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</si>
</sst>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[$-F400]h:mm:ss\ AM/PM"/>
    <numFmt numFmtId="177" formatCode="0.0%"/>
    <numFmt numFmtId="178" formatCode="h:mm;@"/>
    <numFmt numFmtId="179" formatCode="h:mm&quot;～&quot;"/>
    <numFmt numFmtId="180" formatCode="hh:mm"/>
    <numFmt numFmtId="181" formatCode="[h]:mm"/>
  </numFmts>
  <fonts count="7" x14ac:knownFonts="1">
    <font>
      <sz val="11"/>
      <color theme="1"/>
      <name val="ＭＳ Ｐ明朝"/>
      <family val="2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明朝"/>
      <family val="2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ajor"/>
    </font>
    <font>
      <b/>
      <sz val="12"/>
      <color theme="1"/>
      <name val="ＭＳ Ｐゴシック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0" xfId="4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9" fontId="0" fillId="0" borderId="1" xfId="3" applyFont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6" fontId="0" fillId="0" borderId="2" xfId="2" applyFont="1" applyBorder="1">
      <alignment vertical="center"/>
    </xf>
    <xf numFmtId="9" fontId="0" fillId="0" borderId="2" xfId="3" applyFon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78" fontId="0" fillId="0" borderId="2" xfId="0" applyNumberFormat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6" fontId="0" fillId="0" borderId="4" xfId="2" applyFont="1" applyBorder="1">
      <alignment vertical="center"/>
    </xf>
    <xf numFmtId="9" fontId="0" fillId="0" borderId="4" xfId="3" applyFont="1" applyBorder="1">
      <alignment vertical="center"/>
    </xf>
    <xf numFmtId="14" fontId="6" fillId="0" borderId="0" xfId="0" applyNumberFormat="1" applyFont="1">
      <alignment vertical="center"/>
    </xf>
    <xf numFmtId="0" fontId="6" fillId="0" borderId="0" xfId="0" applyFont="1">
      <alignment vertical="center"/>
    </xf>
    <xf numFmtId="180" fontId="0" fillId="0" borderId="2" xfId="0" applyNumberFormat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2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4" fillId="2" borderId="2" xfId="0" applyFont="1" applyFill="1" applyBorder="1" applyAlignment="1">
      <alignment horizontal="centerContinuous" vertical="center"/>
    </xf>
    <xf numFmtId="0" fontId="0" fillId="0" borderId="2" xfId="0" applyBorder="1" applyAlignment="1">
      <alignment vertical="center"/>
    </xf>
    <xf numFmtId="177" fontId="0" fillId="0" borderId="2" xfId="3" applyNumberFormat="1" applyFont="1" applyBorder="1" applyAlignment="1">
      <alignment vertical="center"/>
    </xf>
    <xf numFmtId="0" fontId="0" fillId="4" borderId="2" xfId="0" applyFill="1" applyBorder="1" applyAlignment="1">
      <alignment horizontal="center" vertical="center"/>
    </xf>
    <xf numFmtId="179" fontId="0" fillId="4" borderId="2" xfId="0" applyNumberFormat="1" applyFill="1" applyBorder="1" applyAlignment="1">
      <alignment horizontal="center" vertical="center"/>
    </xf>
    <xf numFmtId="0" fontId="0" fillId="0" borderId="2" xfId="1" applyNumberFormat="1" applyFont="1" applyBorder="1" applyAlignment="1">
      <alignment vertical="center"/>
    </xf>
    <xf numFmtId="0" fontId="0" fillId="0" borderId="0" xfId="0" applyNumberFormat="1">
      <alignment vertical="center"/>
    </xf>
  </cellXfs>
  <cellStyles count="5">
    <cellStyle name="タイトル" xfId="4" builtinId="15"/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部屋別利用人数と稼働率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稼働状況!$T$3</c:f>
              <c:strCache>
                <c:ptCount val="1"/>
                <c:pt idx="0">
                  <c:v>利用人数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duotone>
                  <a:schemeClr val="accent6">
                    <a:shade val="74000"/>
                    <a:satMod val="130000"/>
                    <a:lumMod val="90000"/>
                  </a:schemeClr>
                  <a:schemeClr val="accent6">
                    <a:tint val="94000"/>
                    <a:satMod val="120000"/>
                    <a:lumMod val="104000"/>
                  </a:schemeClr>
                </a:duotone>
              </a:blip>
              <a:tile tx="0" ty="0" sx="100000" sy="100000" flip="none" algn="tl"/>
            </a:blipFill>
            <a:ln>
              <a:noFill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稼働状況!$A$4:$A$15</c:f>
              <c:strCache>
                <c:ptCount val="12"/>
                <c:pt idx="0">
                  <c:v>101号室</c:v>
                </c:pt>
                <c:pt idx="1">
                  <c:v>102号室</c:v>
                </c:pt>
                <c:pt idx="2">
                  <c:v>103号室</c:v>
                </c:pt>
                <c:pt idx="3">
                  <c:v>104号室</c:v>
                </c:pt>
                <c:pt idx="4">
                  <c:v>201号室</c:v>
                </c:pt>
                <c:pt idx="5">
                  <c:v>202号室</c:v>
                </c:pt>
                <c:pt idx="6">
                  <c:v>203号室</c:v>
                </c:pt>
                <c:pt idx="7">
                  <c:v>204号室</c:v>
                </c:pt>
                <c:pt idx="8">
                  <c:v>301号室</c:v>
                </c:pt>
                <c:pt idx="9">
                  <c:v>302号室</c:v>
                </c:pt>
                <c:pt idx="10">
                  <c:v>303号室</c:v>
                </c:pt>
                <c:pt idx="11">
                  <c:v>304号室</c:v>
                </c:pt>
              </c:strCache>
            </c:strRef>
          </c:cat>
          <c:val>
            <c:numRef>
              <c:f>稼働状況!$T$4:$T$15</c:f>
              <c:numCache>
                <c:formatCode>General</c:formatCode>
                <c:ptCount val="12"/>
                <c:pt idx="0">
                  <c:v>19</c:v>
                </c:pt>
                <c:pt idx="1">
                  <c:v>40</c:v>
                </c:pt>
                <c:pt idx="2">
                  <c:v>34</c:v>
                </c:pt>
                <c:pt idx="3">
                  <c:v>16</c:v>
                </c:pt>
                <c:pt idx="4">
                  <c:v>37</c:v>
                </c:pt>
                <c:pt idx="5">
                  <c:v>22</c:v>
                </c:pt>
                <c:pt idx="6">
                  <c:v>61</c:v>
                </c:pt>
                <c:pt idx="7">
                  <c:v>49</c:v>
                </c:pt>
                <c:pt idx="8">
                  <c:v>19</c:v>
                </c:pt>
                <c:pt idx="9">
                  <c:v>23</c:v>
                </c:pt>
                <c:pt idx="10">
                  <c:v>51</c:v>
                </c:pt>
                <c:pt idx="11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D4-4798-9353-6E3EB055F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753680"/>
        <c:axId val="292754240"/>
      </c:barChart>
      <c:lineChart>
        <c:grouping val="standard"/>
        <c:varyColors val="0"/>
        <c:ser>
          <c:idx val="1"/>
          <c:order val="1"/>
          <c:tx>
            <c:strRef>
              <c:f>稼働状況!$V$3</c:f>
              <c:strCache>
                <c:ptCount val="1"/>
                <c:pt idx="0">
                  <c:v>稼働率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strRef>
              <c:f>稼働状況!$A$4:$A$15</c:f>
              <c:strCache>
                <c:ptCount val="12"/>
                <c:pt idx="0">
                  <c:v>101号室</c:v>
                </c:pt>
                <c:pt idx="1">
                  <c:v>102号室</c:v>
                </c:pt>
                <c:pt idx="2">
                  <c:v>103号室</c:v>
                </c:pt>
                <c:pt idx="3">
                  <c:v>104号室</c:v>
                </c:pt>
                <c:pt idx="4">
                  <c:v>201号室</c:v>
                </c:pt>
                <c:pt idx="5">
                  <c:v>202号室</c:v>
                </c:pt>
                <c:pt idx="6">
                  <c:v>203号室</c:v>
                </c:pt>
                <c:pt idx="7">
                  <c:v>204号室</c:v>
                </c:pt>
                <c:pt idx="8">
                  <c:v>301号室</c:v>
                </c:pt>
                <c:pt idx="9">
                  <c:v>302号室</c:v>
                </c:pt>
                <c:pt idx="10">
                  <c:v>303号室</c:v>
                </c:pt>
                <c:pt idx="11">
                  <c:v>304号室</c:v>
                </c:pt>
              </c:strCache>
            </c:strRef>
          </c:cat>
          <c:val>
            <c:numRef>
              <c:f>稼働状況!$V$4:$V$15</c:f>
              <c:numCache>
                <c:formatCode>0.0%</c:formatCode>
                <c:ptCount val="12"/>
                <c:pt idx="0">
                  <c:v>0.6875</c:v>
                </c:pt>
                <c:pt idx="1">
                  <c:v>0.9375</c:v>
                </c:pt>
                <c:pt idx="2">
                  <c:v>0.875</c:v>
                </c:pt>
                <c:pt idx="3">
                  <c:v>0.5</c:v>
                </c:pt>
                <c:pt idx="4">
                  <c:v>0.8125</c:v>
                </c:pt>
                <c:pt idx="5">
                  <c:v>0.625</c:v>
                </c:pt>
                <c:pt idx="6">
                  <c:v>0.75</c:v>
                </c:pt>
                <c:pt idx="7">
                  <c:v>0.5</c:v>
                </c:pt>
                <c:pt idx="8">
                  <c:v>0.8125</c:v>
                </c:pt>
                <c:pt idx="9">
                  <c:v>0.625</c:v>
                </c:pt>
                <c:pt idx="10">
                  <c:v>0.5625</c:v>
                </c:pt>
                <c:pt idx="11">
                  <c:v>0.4375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D4-4798-9353-6E3EB055F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755360"/>
        <c:axId val="292754800"/>
      </c:lineChart>
      <c:catAx>
        <c:axId val="29275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2754240"/>
        <c:crosses val="autoZero"/>
        <c:auto val="1"/>
        <c:lblAlgn val="ctr"/>
        <c:lblOffset val="100"/>
        <c:noMultiLvlLbl val="0"/>
      </c:catAx>
      <c:valAx>
        <c:axId val="29275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2753680"/>
        <c:crosses val="autoZero"/>
        <c:crossBetween val="between"/>
      </c:valAx>
      <c:valAx>
        <c:axId val="292754800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2755360"/>
        <c:crosses val="max"/>
        <c:crossBetween val="between"/>
      </c:valAx>
      <c:catAx>
        <c:axId val="292755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27548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21</xdr:col>
      <xdr:colOff>800100</xdr:colOff>
      <xdr:row>32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CB232D7-1085-430E-B369-31326EB430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太郎" refreshedDate="42849.627403240738" createdVersion="6" refreshedVersion="6" minRefreshableVersion="3" recordCount="204">
  <cacheSource type="worksheet">
    <worksheetSource ref="A3:J207" sheet="利用履歴"/>
  </cacheSource>
  <cacheFields count="10">
    <cacheField name="No." numFmtId="0">
      <sharedItems containsSemiMixedTypes="0" containsString="0" containsNumber="1" containsInteger="1" minValue="1" maxValue="204"/>
    </cacheField>
    <cacheField name="利用年月日" numFmtId="14">
      <sharedItems containsSemiMixedTypes="0" containsNonDate="0" containsDate="1" containsString="0" minDate="2017-04-01T00:00:00" maxDate="2017-07-01T00:00:00" count="83">
        <d v="2017-04-17T00:00:00"/>
        <d v="2017-04-18T00:00:00"/>
        <d v="2017-04-20T00:00:00"/>
        <d v="2017-04-19T00:00:00"/>
        <d v="2017-05-02T00:00:00"/>
        <d v="2017-05-03T00:00:00"/>
        <d v="2017-05-04T00:00:00"/>
        <d v="2017-05-06T00:00:00"/>
        <d v="2017-05-08T00:00:00"/>
        <d v="2017-05-09T00:00:00"/>
        <d v="2017-05-10T00:00:00"/>
        <d v="2017-05-11T00:00:00"/>
        <d v="2017-05-12T00:00:00"/>
        <d v="2017-05-13T00:00:00"/>
        <d v="2017-05-15T00:00:00"/>
        <d v="2017-05-14T00:00:00"/>
        <d v="2017-05-16T00:00:00"/>
        <d v="2017-05-17T00:00:00"/>
        <d v="2017-05-18T00:00:00"/>
        <d v="2017-05-21T00:00:00"/>
        <d v="2017-05-23T00:00:00"/>
        <d v="2017-05-22T00:00:00"/>
        <d v="2017-05-24T00:00:00"/>
        <d v="2017-06-11T00:00:00"/>
        <d v="2017-06-12T00:00:00"/>
        <d v="2017-06-13T00:00:00"/>
        <d v="2017-06-14T00:00:00"/>
        <d v="2017-06-15T00:00:00"/>
        <d v="2017-06-27T00:00:00"/>
        <d v="2017-06-28T00:00:00"/>
        <d v="2017-06-30T00:00:00"/>
        <d v="2017-04-01T00:00:00"/>
        <d v="2017-04-03T00:00:00"/>
        <d v="2017-04-05T00:00:00"/>
        <d v="2017-04-06T00:00:00"/>
        <d v="2017-04-08T00:00:00"/>
        <d v="2017-04-07T00:00:00"/>
        <d v="2017-05-05T00:00:00"/>
        <d v="2017-05-07T00:00:00"/>
        <d v="2017-05-25T00:00:00"/>
        <d v="2017-05-26T00:00:00"/>
        <d v="2017-05-27T00:00:00"/>
        <d v="2017-05-28T00:00:00"/>
        <d v="2017-05-29T00:00:00"/>
        <d v="2017-05-30T00:00:00"/>
        <d v="2017-05-31T00:00:00"/>
        <d v="2017-06-01T00:00:00"/>
        <d v="2017-06-02T00:00:00"/>
        <d v="2017-06-03T00:00:00"/>
        <d v="2017-06-04T00:00:00"/>
        <d v="2017-06-05T00:00:00"/>
        <d v="2017-06-06T00:00:00"/>
        <d v="2017-04-02T00:00:00"/>
        <d v="2017-04-10T00:00:00"/>
        <d v="2017-04-09T00:00:00"/>
        <d v="2017-04-11T00:00:00"/>
        <d v="2017-04-12T00:00:00"/>
        <d v="2017-04-13T00:00:00"/>
        <d v="2017-04-14T00:00:00"/>
        <d v="2017-04-15T00:00:00"/>
        <d v="2017-04-16T00:00:00"/>
        <d v="2017-04-22T00:00:00"/>
        <d v="2017-04-24T00:00:00"/>
        <d v="2017-04-25T00:00:00"/>
        <d v="2017-04-26T00:00:00"/>
        <d v="2017-04-27T00:00:00"/>
        <d v="2017-04-28T00:00:00"/>
        <d v="2017-04-29T00:00:00"/>
        <d v="2017-04-30T00:00:00"/>
        <d v="2017-05-01T00:00:00"/>
        <d v="2017-06-07T00:00:00"/>
        <d v="2017-06-08T00:00:00"/>
        <d v="2017-06-09T00:00:00"/>
        <d v="2017-06-10T00:00:00"/>
        <d v="2017-06-16T00:00:00"/>
        <d v="2017-06-18T00:00:00"/>
        <d v="2017-06-17T00:00:00"/>
        <d v="2017-06-19T00:00:00"/>
        <d v="2017-06-20T00:00:00"/>
        <d v="2017-06-22T00:00:00"/>
        <d v="2017-06-23T00:00:00"/>
        <d v="2017-06-24T00:00:00"/>
        <d v="2017-06-26T00:00:00"/>
      </sharedItems>
    </cacheField>
    <cacheField name="会員番号" numFmtId="0">
      <sharedItems/>
    </cacheField>
    <cacheField name="名前" numFmtId="0">
      <sharedItems count="44">
        <s v="渡辺　百合"/>
        <s v="原　洋次郎"/>
        <s v="星　龍太郎"/>
        <s v="辻　雅彦"/>
        <s v="宍戸　真智子"/>
        <s v="加納　基成"/>
        <s v="近藤　真央"/>
        <s v="和田　光輝"/>
        <s v="伊藤　琢磨"/>
        <s v="住吉　純子"/>
        <s v="井戸　剛"/>
        <s v="白川　紀子"/>
        <s v="中田　愛子"/>
        <s v="天野　真未"/>
        <s v="村瀬　稔彦"/>
        <s v="大月　賢一郎"/>
        <s v="畑田　香奈子"/>
        <s v="伊藤　めぐみ"/>
        <s v="神田　美波"/>
        <s v="坂本　誠"/>
        <s v="中川　守彦"/>
        <s v="大木　花実"/>
        <s v="橋本　耕太"/>
        <s v="飛鳥　宏英"/>
        <s v="江藤　和義"/>
        <s v="山城　まり"/>
        <s v="松井　雪江"/>
        <s v="高橋　孝子"/>
        <s v="牧田　博"/>
        <s v="栗田　いずみ"/>
        <s v="野中　敏也"/>
        <s v="横山　花梨"/>
        <s v="広田　志津子"/>
        <s v="野村　桜"/>
        <s v="若王子　康治"/>
        <s v="布施　友香"/>
        <s v="香川　泰男"/>
        <s v="坂井　早苗"/>
        <s v="北原　聡子"/>
        <s v="草野　萌子"/>
        <s v="松岡　直美"/>
        <s v="明石　由美子"/>
        <s v="吉岡　京香"/>
        <s v="鈴木　保一"/>
      </sharedItems>
    </cacheField>
    <cacheField name="会員区分" numFmtId="0">
      <sharedItems count="5">
        <s v="シルバー"/>
        <s v="ゴールド"/>
        <s v="ブロンズ"/>
        <s v="プレミアム" u="1"/>
        <s v="一般" u="1"/>
      </sharedItems>
    </cacheField>
    <cacheField name="開始時刻" numFmtId="178">
      <sharedItems containsSemiMixedTypes="0" containsNonDate="0" containsDate="1" containsString="0" minDate="1899-12-30T10:00:00" maxDate="1899-12-30T19:00:00"/>
    </cacheField>
    <cacheField name="利用時間" numFmtId="0">
      <sharedItems containsSemiMixedTypes="0" containsString="0" containsNumber="1" containsInteger="1" minValue="1" maxValue="5"/>
    </cacheField>
    <cacheField name="終了時刻" numFmtId="178">
      <sharedItems containsSemiMixedTypes="0" containsNonDate="0" containsDate="1" containsString="0" minDate="1899-12-30T12:30:00" maxDate="1899-12-30T23:00:00"/>
    </cacheField>
    <cacheField name="利用料金" numFmtId="38">
      <sharedItems containsSemiMixedTypes="0" containsString="0" containsNumber="1" containsInteger="1" minValue="600" maxValue="3000"/>
    </cacheField>
    <cacheField name="ポイント数" numFmtId="0">
      <sharedItems containsSemiMixedTypes="0" containsString="0" containsNumber="1" containsInteger="1" minValue="6" maxValue="1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">
  <r>
    <n v="46"/>
    <x v="0"/>
    <s v="G011"/>
    <x v="0"/>
    <x v="0"/>
    <d v="1899-12-30T16:00:00"/>
    <n v="5"/>
    <d v="1899-12-30T21:00:00"/>
    <n v="3000"/>
    <n v="90"/>
  </r>
  <r>
    <n v="47"/>
    <x v="0"/>
    <s v="G014"/>
    <x v="1"/>
    <x v="0"/>
    <d v="1899-12-30T14:30:00"/>
    <n v="3"/>
    <d v="1899-12-30T17:30:00"/>
    <n v="1800"/>
    <n v="54"/>
  </r>
  <r>
    <n v="48"/>
    <x v="1"/>
    <s v="G005"/>
    <x v="2"/>
    <x v="0"/>
    <d v="1899-12-30T18:00:00"/>
    <n v="5"/>
    <d v="1899-12-30T23:00:00"/>
    <n v="3000"/>
    <n v="90"/>
  </r>
  <r>
    <n v="49"/>
    <x v="2"/>
    <s v="G005"/>
    <x v="2"/>
    <x v="0"/>
    <d v="1899-12-30T16:00:00"/>
    <n v="3"/>
    <d v="1899-12-30T19:00:00"/>
    <n v="1800"/>
    <n v="54"/>
  </r>
  <r>
    <n v="50"/>
    <x v="3"/>
    <s v="G001"/>
    <x v="3"/>
    <x v="0"/>
    <d v="1899-12-30T10:30:00"/>
    <n v="2"/>
    <d v="1899-12-30T12:30:00"/>
    <n v="1200"/>
    <n v="36"/>
  </r>
  <r>
    <n v="51"/>
    <x v="2"/>
    <s v="G006"/>
    <x v="4"/>
    <x v="0"/>
    <d v="1899-12-30T18:00:00"/>
    <n v="1"/>
    <d v="1899-12-30T19:00:00"/>
    <n v="600"/>
    <n v="18"/>
  </r>
  <r>
    <n v="52"/>
    <x v="2"/>
    <s v="G002"/>
    <x v="5"/>
    <x v="0"/>
    <d v="1899-12-30T16:30:00"/>
    <n v="4"/>
    <d v="1899-12-30T20:30:00"/>
    <n v="2400"/>
    <n v="72"/>
  </r>
  <r>
    <n v="53"/>
    <x v="2"/>
    <s v="G012"/>
    <x v="6"/>
    <x v="0"/>
    <d v="1899-12-30T16:30:00"/>
    <n v="5"/>
    <d v="1899-12-30T21:30:00"/>
    <n v="3000"/>
    <n v="90"/>
  </r>
  <r>
    <n v="79"/>
    <x v="4"/>
    <s v="G003"/>
    <x v="7"/>
    <x v="0"/>
    <d v="1899-12-30T18:00:00"/>
    <n v="4"/>
    <d v="1899-12-30T22:00:00"/>
    <n v="2400"/>
    <n v="72"/>
  </r>
  <r>
    <n v="80"/>
    <x v="5"/>
    <s v="G013"/>
    <x v="8"/>
    <x v="0"/>
    <d v="1899-12-30T14:00:00"/>
    <n v="3"/>
    <d v="1899-12-30T17:00:00"/>
    <n v="1800"/>
    <n v="54"/>
  </r>
  <r>
    <n v="81"/>
    <x v="6"/>
    <s v="G003"/>
    <x v="7"/>
    <x v="0"/>
    <d v="1899-12-30T13:30:00"/>
    <n v="3"/>
    <d v="1899-12-30T16:30:00"/>
    <n v="1800"/>
    <n v="54"/>
  </r>
  <r>
    <n v="82"/>
    <x v="6"/>
    <s v="G011"/>
    <x v="0"/>
    <x v="0"/>
    <d v="1899-12-30T18:00:00"/>
    <n v="4"/>
    <d v="1899-12-30T22:00:00"/>
    <n v="2400"/>
    <n v="72"/>
  </r>
  <r>
    <n v="83"/>
    <x v="6"/>
    <s v="G009"/>
    <x v="9"/>
    <x v="0"/>
    <d v="1899-12-30T15:00:00"/>
    <n v="1"/>
    <d v="1899-12-30T16:00:00"/>
    <n v="600"/>
    <n v="18"/>
  </r>
  <r>
    <n v="84"/>
    <x v="6"/>
    <s v="G004"/>
    <x v="10"/>
    <x v="0"/>
    <d v="1899-12-30T15:00:00"/>
    <n v="4"/>
    <d v="1899-12-30T19:00:00"/>
    <n v="2400"/>
    <n v="72"/>
  </r>
  <r>
    <n v="85"/>
    <x v="7"/>
    <s v="G009"/>
    <x v="9"/>
    <x v="0"/>
    <d v="1899-12-30T14:30:00"/>
    <n v="5"/>
    <d v="1899-12-30T19:30:00"/>
    <n v="3000"/>
    <n v="90"/>
  </r>
  <r>
    <n v="94"/>
    <x v="8"/>
    <s v="G011"/>
    <x v="0"/>
    <x v="0"/>
    <d v="1899-12-30T14:30:00"/>
    <n v="5"/>
    <d v="1899-12-30T19:30:00"/>
    <n v="3000"/>
    <n v="90"/>
  </r>
  <r>
    <n v="95"/>
    <x v="8"/>
    <s v="G014"/>
    <x v="1"/>
    <x v="0"/>
    <d v="1899-12-30T16:30:00"/>
    <n v="1"/>
    <d v="1899-12-30T17:30:00"/>
    <n v="600"/>
    <n v="18"/>
  </r>
  <r>
    <n v="96"/>
    <x v="8"/>
    <s v="G003"/>
    <x v="7"/>
    <x v="0"/>
    <d v="1899-12-30T15:00:00"/>
    <n v="5"/>
    <d v="1899-12-30T20:00:00"/>
    <n v="3000"/>
    <n v="90"/>
  </r>
  <r>
    <n v="97"/>
    <x v="9"/>
    <s v="G003"/>
    <x v="7"/>
    <x v="0"/>
    <d v="1899-12-30T13:30:00"/>
    <n v="1"/>
    <d v="1899-12-30T14:30:00"/>
    <n v="600"/>
    <n v="18"/>
  </r>
  <r>
    <n v="98"/>
    <x v="10"/>
    <s v="G012"/>
    <x v="6"/>
    <x v="0"/>
    <d v="1899-12-30T13:20:00"/>
    <n v="1"/>
    <d v="1899-12-30T14:20:00"/>
    <n v="600"/>
    <n v="18"/>
  </r>
  <r>
    <n v="99"/>
    <x v="10"/>
    <s v="G008"/>
    <x v="11"/>
    <x v="0"/>
    <d v="1899-12-30T14:00:00"/>
    <n v="1"/>
    <d v="1899-12-30T15:00:00"/>
    <n v="600"/>
    <n v="18"/>
  </r>
  <r>
    <n v="100"/>
    <x v="11"/>
    <s v="G003"/>
    <x v="7"/>
    <x v="0"/>
    <d v="1899-12-30T15:00:00"/>
    <n v="4"/>
    <d v="1899-12-30T19:00:00"/>
    <n v="2400"/>
    <n v="72"/>
  </r>
  <r>
    <n v="101"/>
    <x v="12"/>
    <s v="G015"/>
    <x v="12"/>
    <x v="0"/>
    <d v="1899-12-30T16:30:00"/>
    <n v="5"/>
    <d v="1899-12-30T21:30:00"/>
    <n v="3000"/>
    <n v="90"/>
  </r>
  <r>
    <n v="102"/>
    <x v="13"/>
    <s v="G001"/>
    <x v="3"/>
    <x v="0"/>
    <d v="1899-12-30T15:00:00"/>
    <n v="1"/>
    <d v="1899-12-30T16:00:00"/>
    <n v="600"/>
    <n v="18"/>
  </r>
  <r>
    <n v="103"/>
    <x v="13"/>
    <s v="G013"/>
    <x v="8"/>
    <x v="0"/>
    <d v="1899-12-30T14:30:00"/>
    <n v="2"/>
    <d v="1899-12-30T16:30:00"/>
    <n v="1200"/>
    <n v="36"/>
  </r>
  <r>
    <n v="104"/>
    <x v="13"/>
    <s v="G014"/>
    <x v="1"/>
    <x v="0"/>
    <d v="1899-12-30T15:00:00"/>
    <n v="4"/>
    <d v="1899-12-30T19:00:00"/>
    <n v="2400"/>
    <n v="72"/>
  </r>
  <r>
    <n v="105"/>
    <x v="13"/>
    <s v="G003"/>
    <x v="7"/>
    <x v="0"/>
    <d v="1899-12-30T18:00:00"/>
    <n v="4"/>
    <d v="1899-12-30T22:00:00"/>
    <n v="2400"/>
    <n v="72"/>
  </r>
  <r>
    <n v="106"/>
    <x v="13"/>
    <s v="G009"/>
    <x v="9"/>
    <x v="0"/>
    <d v="1899-12-30T15:00:00"/>
    <n v="4"/>
    <d v="1899-12-30T19:00:00"/>
    <n v="2400"/>
    <n v="72"/>
  </r>
  <r>
    <n v="107"/>
    <x v="14"/>
    <s v="G013"/>
    <x v="8"/>
    <x v="0"/>
    <d v="1899-12-30T15:00:00"/>
    <n v="1"/>
    <d v="1899-12-30T16:00:00"/>
    <n v="600"/>
    <n v="18"/>
  </r>
  <r>
    <n v="108"/>
    <x v="15"/>
    <s v="G002"/>
    <x v="5"/>
    <x v="0"/>
    <d v="1899-12-30T13:20:00"/>
    <n v="2"/>
    <d v="1899-12-30T15:20:00"/>
    <n v="1200"/>
    <n v="36"/>
  </r>
  <r>
    <n v="109"/>
    <x v="14"/>
    <s v="G004"/>
    <x v="10"/>
    <x v="0"/>
    <d v="1899-12-30T15:00:00"/>
    <n v="1"/>
    <d v="1899-12-30T16:00:00"/>
    <n v="600"/>
    <n v="18"/>
  </r>
  <r>
    <n v="110"/>
    <x v="16"/>
    <s v="G007"/>
    <x v="13"/>
    <x v="0"/>
    <d v="1899-12-30T13:20:00"/>
    <n v="3"/>
    <d v="1899-12-30T16:20:00"/>
    <n v="1800"/>
    <n v="54"/>
  </r>
  <r>
    <n v="111"/>
    <x v="16"/>
    <s v="G005"/>
    <x v="2"/>
    <x v="0"/>
    <d v="1899-12-30T13:30:00"/>
    <n v="4"/>
    <d v="1899-12-30T17:30:00"/>
    <n v="2400"/>
    <n v="72"/>
  </r>
  <r>
    <n v="112"/>
    <x v="16"/>
    <s v="G011"/>
    <x v="0"/>
    <x v="0"/>
    <d v="1899-12-30T18:00:00"/>
    <n v="2"/>
    <d v="1899-12-30T20:00:00"/>
    <n v="1200"/>
    <n v="36"/>
  </r>
  <r>
    <n v="113"/>
    <x v="17"/>
    <s v="G003"/>
    <x v="7"/>
    <x v="0"/>
    <d v="1899-12-30T16:30:00"/>
    <n v="5"/>
    <d v="1899-12-30T21:30:00"/>
    <n v="3000"/>
    <n v="90"/>
  </r>
  <r>
    <n v="114"/>
    <x v="17"/>
    <s v="G012"/>
    <x v="6"/>
    <x v="0"/>
    <d v="1899-12-30T14:30:00"/>
    <n v="5"/>
    <d v="1899-12-30T19:30:00"/>
    <n v="3000"/>
    <n v="90"/>
  </r>
  <r>
    <n v="115"/>
    <x v="17"/>
    <s v="G011"/>
    <x v="0"/>
    <x v="0"/>
    <d v="1899-12-30T18:00:00"/>
    <n v="3"/>
    <d v="1899-12-30T21:00:00"/>
    <n v="1800"/>
    <n v="54"/>
  </r>
  <r>
    <n v="116"/>
    <x v="17"/>
    <s v="G013"/>
    <x v="8"/>
    <x v="0"/>
    <d v="1899-12-30T13:30:00"/>
    <n v="3"/>
    <d v="1899-12-30T16:30:00"/>
    <n v="1800"/>
    <n v="54"/>
  </r>
  <r>
    <n v="117"/>
    <x v="18"/>
    <s v="G011"/>
    <x v="0"/>
    <x v="0"/>
    <d v="1899-12-30T14:00:00"/>
    <n v="2"/>
    <d v="1899-12-30T16:00:00"/>
    <n v="1200"/>
    <n v="36"/>
  </r>
  <r>
    <n v="118"/>
    <x v="19"/>
    <s v="G009"/>
    <x v="9"/>
    <x v="0"/>
    <d v="1899-12-30T15:00:00"/>
    <n v="5"/>
    <d v="1899-12-30T20:00:00"/>
    <n v="3000"/>
    <n v="90"/>
  </r>
  <r>
    <n v="119"/>
    <x v="20"/>
    <s v="G009"/>
    <x v="9"/>
    <x v="0"/>
    <d v="1899-12-30T16:30:00"/>
    <n v="4"/>
    <d v="1899-12-30T20:30:00"/>
    <n v="2400"/>
    <n v="72"/>
  </r>
  <r>
    <n v="120"/>
    <x v="19"/>
    <s v="G011"/>
    <x v="0"/>
    <x v="0"/>
    <d v="1899-12-30T13:30:00"/>
    <n v="5"/>
    <d v="1899-12-30T18:30:00"/>
    <n v="3000"/>
    <n v="90"/>
  </r>
  <r>
    <n v="121"/>
    <x v="19"/>
    <s v="G007"/>
    <x v="13"/>
    <x v="0"/>
    <d v="1899-12-30T18:00:00"/>
    <n v="1"/>
    <d v="1899-12-30T19:00:00"/>
    <n v="600"/>
    <n v="18"/>
  </r>
  <r>
    <n v="122"/>
    <x v="21"/>
    <s v="G006"/>
    <x v="4"/>
    <x v="0"/>
    <d v="1899-12-30T18:00:00"/>
    <n v="3"/>
    <d v="1899-12-30T21:00:00"/>
    <n v="1800"/>
    <n v="54"/>
  </r>
  <r>
    <n v="123"/>
    <x v="21"/>
    <s v="G004"/>
    <x v="10"/>
    <x v="0"/>
    <d v="1899-12-30T14:00:00"/>
    <n v="2"/>
    <d v="1899-12-30T16:00:00"/>
    <n v="1200"/>
    <n v="36"/>
  </r>
  <r>
    <n v="124"/>
    <x v="21"/>
    <s v="G007"/>
    <x v="13"/>
    <x v="0"/>
    <d v="1899-12-30T13:30:00"/>
    <n v="4"/>
    <d v="1899-12-30T17:30:00"/>
    <n v="2400"/>
    <n v="72"/>
  </r>
  <r>
    <n v="125"/>
    <x v="20"/>
    <s v="G014"/>
    <x v="1"/>
    <x v="0"/>
    <d v="1899-12-30T13:20:00"/>
    <n v="2"/>
    <d v="1899-12-30T15:20:00"/>
    <n v="1200"/>
    <n v="36"/>
  </r>
  <r>
    <n v="126"/>
    <x v="22"/>
    <s v="G010"/>
    <x v="14"/>
    <x v="0"/>
    <d v="1899-12-30T13:30:00"/>
    <n v="3"/>
    <d v="1899-12-30T16:30:00"/>
    <n v="1800"/>
    <n v="54"/>
  </r>
  <r>
    <n v="127"/>
    <x v="22"/>
    <s v="G014"/>
    <x v="1"/>
    <x v="0"/>
    <d v="1899-12-30T15:00:00"/>
    <n v="3"/>
    <d v="1899-12-30T18:00:00"/>
    <n v="1800"/>
    <n v="54"/>
  </r>
  <r>
    <n v="128"/>
    <x v="22"/>
    <s v="G009"/>
    <x v="9"/>
    <x v="0"/>
    <d v="1899-12-30T18:00:00"/>
    <n v="1"/>
    <d v="1899-12-30T19:00:00"/>
    <n v="600"/>
    <n v="18"/>
  </r>
  <r>
    <n v="168"/>
    <x v="23"/>
    <s v="G011"/>
    <x v="0"/>
    <x v="0"/>
    <d v="1899-12-30T15:00:00"/>
    <n v="2"/>
    <d v="1899-12-30T17:00:00"/>
    <n v="1200"/>
    <n v="36"/>
  </r>
  <r>
    <n v="169"/>
    <x v="24"/>
    <s v="G014"/>
    <x v="1"/>
    <x v="0"/>
    <d v="1899-12-30T18:00:00"/>
    <n v="4"/>
    <d v="1899-12-30T22:00:00"/>
    <n v="2400"/>
    <n v="72"/>
  </r>
  <r>
    <n v="170"/>
    <x v="24"/>
    <s v="G005"/>
    <x v="2"/>
    <x v="0"/>
    <d v="1899-12-30T18:00:00"/>
    <n v="3"/>
    <d v="1899-12-30T21:00:00"/>
    <n v="1800"/>
    <n v="54"/>
  </r>
  <r>
    <n v="171"/>
    <x v="25"/>
    <s v="G005"/>
    <x v="2"/>
    <x v="0"/>
    <d v="1899-12-30T18:00:00"/>
    <n v="2"/>
    <d v="1899-12-30T20:00:00"/>
    <n v="1200"/>
    <n v="36"/>
  </r>
  <r>
    <n v="172"/>
    <x v="26"/>
    <s v="G001"/>
    <x v="3"/>
    <x v="0"/>
    <d v="1899-12-30T15:00:00"/>
    <n v="4"/>
    <d v="1899-12-30T19:00:00"/>
    <n v="2400"/>
    <n v="72"/>
  </r>
  <r>
    <n v="173"/>
    <x v="26"/>
    <s v="G006"/>
    <x v="4"/>
    <x v="0"/>
    <d v="1899-12-30T14:00:00"/>
    <n v="5"/>
    <d v="1899-12-30T19:00:00"/>
    <n v="3000"/>
    <n v="90"/>
  </r>
  <r>
    <n v="174"/>
    <x v="27"/>
    <s v="G002"/>
    <x v="5"/>
    <x v="0"/>
    <d v="1899-12-30T15:00:00"/>
    <n v="3"/>
    <d v="1899-12-30T18:00:00"/>
    <n v="1800"/>
    <n v="54"/>
  </r>
  <r>
    <n v="175"/>
    <x v="27"/>
    <s v="G012"/>
    <x v="6"/>
    <x v="0"/>
    <d v="1899-12-30T16:30:00"/>
    <n v="4"/>
    <d v="1899-12-30T20:30:00"/>
    <n v="2400"/>
    <n v="72"/>
  </r>
  <r>
    <n v="196"/>
    <x v="28"/>
    <s v="G011"/>
    <x v="0"/>
    <x v="0"/>
    <d v="1899-12-30T18:00:00"/>
    <n v="2"/>
    <d v="1899-12-30T20:00:00"/>
    <n v="1200"/>
    <n v="36"/>
  </r>
  <r>
    <n v="197"/>
    <x v="28"/>
    <s v="G014"/>
    <x v="1"/>
    <x v="0"/>
    <d v="1899-12-30T18:00:00"/>
    <n v="5"/>
    <d v="1899-12-30T23:00:00"/>
    <n v="3000"/>
    <n v="90"/>
  </r>
  <r>
    <n v="198"/>
    <x v="28"/>
    <s v="G005"/>
    <x v="2"/>
    <x v="0"/>
    <d v="1899-12-30T18:00:00"/>
    <n v="2"/>
    <d v="1899-12-30T20:00:00"/>
    <n v="1200"/>
    <n v="36"/>
  </r>
  <r>
    <n v="199"/>
    <x v="29"/>
    <s v="G005"/>
    <x v="2"/>
    <x v="0"/>
    <d v="1899-12-30T15:00:00"/>
    <n v="3"/>
    <d v="1899-12-30T18:00:00"/>
    <n v="1800"/>
    <n v="54"/>
  </r>
  <r>
    <n v="200"/>
    <x v="29"/>
    <s v="G001"/>
    <x v="3"/>
    <x v="0"/>
    <d v="1899-12-30T18:00:00"/>
    <n v="5"/>
    <d v="1899-12-30T23:00:00"/>
    <n v="3000"/>
    <n v="90"/>
  </r>
  <r>
    <n v="201"/>
    <x v="29"/>
    <s v="G006"/>
    <x v="4"/>
    <x v="0"/>
    <d v="1899-12-30T16:30:00"/>
    <n v="4"/>
    <d v="1899-12-30T20:30:00"/>
    <n v="2400"/>
    <n v="72"/>
  </r>
  <r>
    <n v="202"/>
    <x v="29"/>
    <s v="G002"/>
    <x v="5"/>
    <x v="0"/>
    <d v="1899-12-30T14:30:00"/>
    <n v="5"/>
    <d v="1899-12-30T19:30:00"/>
    <n v="3000"/>
    <n v="90"/>
  </r>
  <r>
    <n v="203"/>
    <x v="30"/>
    <s v="G012"/>
    <x v="6"/>
    <x v="0"/>
    <d v="1899-12-30T16:30:00"/>
    <n v="4"/>
    <d v="1899-12-30T20:30:00"/>
    <n v="2400"/>
    <n v="72"/>
  </r>
  <r>
    <n v="2"/>
    <x v="31"/>
    <s v="P002"/>
    <x v="15"/>
    <x v="1"/>
    <d v="1899-12-30T11:00:00"/>
    <n v="3"/>
    <d v="1899-12-30T14:00:00"/>
    <n v="1800"/>
    <n v="90"/>
  </r>
  <r>
    <n v="6"/>
    <x v="32"/>
    <s v="P004"/>
    <x v="16"/>
    <x v="1"/>
    <d v="1899-12-30T14:00:00"/>
    <n v="4"/>
    <d v="1899-12-30T18:00:00"/>
    <n v="2400"/>
    <n v="120"/>
  </r>
  <r>
    <n v="7"/>
    <x v="33"/>
    <s v="P012"/>
    <x v="17"/>
    <x v="1"/>
    <d v="1899-12-30T16:30:00"/>
    <n v="1"/>
    <d v="1899-12-30T17:30:00"/>
    <n v="600"/>
    <n v="30"/>
  </r>
  <r>
    <n v="8"/>
    <x v="34"/>
    <s v="P019"/>
    <x v="18"/>
    <x v="1"/>
    <d v="1899-12-30T10:00:00"/>
    <n v="5"/>
    <d v="1899-12-30T15:00:00"/>
    <n v="3000"/>
    <n v="150"/>
  </r>
  <r>
    <n v="9"/>
    <x v="34"/>
    <s v="P008"/>
    <x v="19"/>
    <x v="1"/>
    <d v="1899-12-30T18:00:00"/>
    <n v="3"/>
    <d v="1899-12-30T21:00:00"/>
    <n v="1800"/>
    <n v="90"/>
  </r>
  <r>
    <n v="10"/>
    <x v="34"/>
    <s v="P021"/>
    <x v="20"/>
    <x v="1"/>
    <d v="1899-12-30T16:30:00"/>
    <n v="4"/>
    <d v="1899-12-30T20:30:00"/>
    <n v="2400"/>
    <n v="120"/>
  </r>
  <r>
    <n v="11"/>
    <x v="34"/>
    <s v="P010"/>
    <x v="21"/>
    <x v="1"/>
    <d v="1899-12-30T18:00:00"/>
    <n v="1"/>
    <d v="1899-12-30T19:00:00"/>
    <n v="600"/>
    <n v="30"/>
  </r>
  <r>
    <n v="12"/>
    <x v="35"/>
    <s v="P010"/>
    <x v="21"/>
    <x v="1"/>
    <d v="1899-12-30T14:00:00"/>
    <n v="3"/>
    <d v="1899-12-30T17:00:00"/>
    <n v="1800"/>
    <n v="90"/>
  </r>
  <r>
    <n v="13"/>
    <x v="34"/>
    <s v="P009"/>
    <x v="22"/>
    <x v="1"/>
    <d v="1899-12-30T13:20:00"/>
    <n v="2"/>
    <d v="1899-12-30T15:20:00"/>
    <n v="1200"/>
    <n v="60"/>
  </r>
  <r>
    <n v="14"/>
    <x v="35"/>
    <s v="P021"/>
    <x v="20"/>
    <x v="1"/>
    <d v="1899-12-30T19:00:00"/>
    <n v="1"/>
    <d v="1899-12-30T20:00:00"/>
    <n v="600"/>
    <n v="30"/>
  </r>
  <r>
    <n v="15"/>
    <x v="34"/>
    <s v="P020"/>
    <x v="23"/>
    <x v="1"/>
    <d v="1899-12-30T13:30:00"/>
    <n v="4"/>
    <d v="1899-12-30T17:30:00"/>
    <n v="2400"/>
    <n v="120"/>
  </r>
  <r>
    <n v="16"/>
    <x v="34"/>
    <s v="P015"/>
    <x v="24"/>
    <x v="1"/>
    <d v="1899-12-30T18:00:00"/>
    <n v="3"/>
    <d v="1899-12-30T21:00:00"/>
    <n v="1800"/>
    <n v="90"/>
  </r>
  <r>
    <n v="17"/>
    <x v="36"/>
    <s v="P007"/>
    <x v="25"/>
    <x v="1"/>
    <d v="1899-12-30T15:00:00"/>
    <n v="3"/>
    <d v="1899-12-30T18:00:00"/>
    <n v="1800"/>
    <n v="90"/>
  </r>
  <r>
    <n v="18"/>
    <x v="36"/>
    <s v="P009"/>
    <x v="22"/>
    <x v="1"/>
    <d v="1899-12-30T14:00:00"/>
    <n v="4"/>
    <d v="1899-12-30T18:00:00"/>
    <n v="2400"/>
    <n v="120"/>
  </r>
  <r>
    <n v="19"/>
    <x v="36"/>
    <s v="P024"/>
    <x v="26"/>
    <x v="1"/>
    <d v="1899-12-30T14:30:00"/>
    <n v="3"/>
    <d v="1899-12-30T17:30:00"/>
    <n v="1800"/>
    <n v="90"/>
  </r>
  <r>
    <n v="20"/>
    <x v="35"/>
    <s v="P023"/>
    <x v="27"/>
    <x v="1"/>
    <d v="1899-12-30T16:30:00"/>
    <n v="2"/>
    <d v="1899-12-30T18:30:00"/>
    <n v="1200"/>
    <n v="60"/>
  </r>
  <r>
    <n v="86"/>
    <x v="37"/>
    <s v="P019"/>
    <x v="18"/>
    <x v="1"/>
    <d v="1899-12-30T18:00:00"/>
    <n v="5"/>
    <d v="1899-12-30T23:00:00"/>
    <n v="3000"/>
    <n v="150"/>
  </r>
  <r>
    <n v="87"/>
    <x v="7"/>
    <s v="P011"/>
    <x v="28"/>
    <x v="1"/>
    <d v="1899-12-30T16:30:00"/>
    <n v="5"/>
    <d v="1899-12-30T21:30:00"/>
    <n v="3000"/>
    <n v="150"/>
  </r>
  <r>
    <n v="88"/>
    <x v="7"/>
    <s v="P015"/>
    <x v="24"/>
    <x v="1"/>
    <d v="1899-12-30T19:00:00"/>
    <n v="2"/>
    <d v="1899-12-30T21:00:00"/>
    <n v="1200"/>
    <n v="60"/>
  </r>
  <r>
    <n v="89"/>
    <x v="38"/>
    <s v="P007"/>
    <x v="25"/>
    <x v="1"/>
    <d v="1899-12-30T15:00:00"/>
    <n v="3"/>
    <d v="1899-12-30T18:00:00"/>
    <n v="1800"/>
    <n v="90"/>
  </r>
  <r>
    <n v="90"/>
    <x v="38"/>
    <s v="P023"/>
    <x v="27"/>
    <x v="1"/>
    <d v="1899-12-30T14:00:00"/>
    <n v="5"/>
    <d v="1899-12-30T19:00:00"/>
    <n v="3000"/>
    <n v="150"/>
  </r>
  <r>
    <n v="91"/>
    <x v="38"/>
    <s v="P011"/>
    <x v="28"/>
    <x v="1"/>
    <d v="1899-12-30T13:20:00"/>
    <n v="4"/>
    <d v="1899-12-30T17:20:00"/>
    <n v="2400"/>
    <n v="120"/>
  </r>
  <r>
    <n v="92"/>
    <x v="8"/>
    <s v="P022"/>
    <x v="29"/>
    <x v="1"/>
    <d v="1899-12-30T18:30:00"/>
    <n v="1"/>
    <d v="1899-12-30T19:30:00"/>
    <n v="600"/>
    <n v="30"/>
  </r>
  <r>
    <n v="93"/>
    <x v="8"/>
    <s v="P010"/>
    <x v="21"/>
    <x v="1"/>
    <d v="1899-12-30T13:20:00"/>
    <n v="2"/>
    <d v="1899-12-30T15:20:00"/>
    <n v="1200"/>
    <n v="60"/>
  </r>
  <r>
    <n v="129"/>
    <x v="39"/>
    <s v="P007"/>
    <x v="25"/>
    <x v="1"/>
    <d v="1899-12-30T13:20:00"/>
    <n v="3"/>
    <d v="1899-12-30T16:20:00"/>
    <n v="1800"/>
    <n v="90"/>
  </r>
  <r>
    <n v="130"/>
    <x v="39"/>
    <s v="P015"/>
    <x v="24"/>
    <x v="1"/>
    <d v="1899-12-30T15:00:00"/>
    <n v="3"/>
    <d v="1899-12-30T18:00:00"/>
    <n v="1800"/>
    <n v="90"/>
  </r>
  <r>
    <n v="131"/>
    <x v="39"/>
    <s v="P006"/>
    <x v="30"/>
    <x v="1"/>
    <d v="1899-12-30T16:30:00"/>
    <n v="5"/>
    <d v="1899-12-30T21:30:00"/>
    <n v="3000"/>
    <n v="150"/>
  </r>
  <r>
    <n v="132"/>
    <x v="40"/>
    <s v="P020"/>
    <x v="23"/>
    <x v="1"/>
    <d v="1899-12-30T14:00:00"/>
    <n v="5"/>
    <d v="1899-12-30T19:00:00"/>
    <n v="3000"/>
    <n v="150"/>
  </r>
  <r>
    <n v="133"/>
    <x v="40"/>
    <s v="P005"/>
    <x v="31"/>
    <x v="1"/>
    <d v="1899-12-30T18:00:00"/>
    <n v="1"/>
    <d v="1899-12-30T19:00:00"/>
    <n v="600"/>
    <n v="30"/>
  </r>
  <r>
    <n v="134"/>
    <x v="41"/>
    <s v="P018"/>
    <x v="32"/>
    <x v="1"/>
    <d v="1899-12-30T18:00:00"/>
    <n v="1"/>
    <d v="1899-12-30T19:00:00"/>
    <n v="600"/>
    <n v="30"/>
  </r>
  <r>
    <n v="135"/>
    <x v="42"/>
    <s v="P021"/>
    <x v="20"/>
    <x v="1"/>
    <d v="1899-12-30T16:30:00"/>
    <n v="5"/>
    <d v="1899-12-30T21:30:00"/>
    <n v="3000"/>
    <n v="150"/>
  </r>
  <r>
    <n v="136"/>
    <x v="42"/>
    <s v="P011"/>
    <x v="28"/>
    <x v="1"/>
    <d v="1899-12-30T14:30:00"/>
    <n v="5"/>
    <d v="1899-12-30T19:30:00"/>
    <n v="3000"/>
    <n v="150"/>
  </r>
  <r>
    <n v="137"/>
    <x v="43"/>
    <s v="P011"/>
    <x v="28"/>
    <x v="1"/>
    <d v="1899-12-30T13:30:00"/>
    <n v="1"/>
    <d v="1899-12-30T14:30:00"/>
    <n v="600"/>
    <n v="30"/>
  </r>
  <r>
    <n v="138"/>
    <x v="43"/>
    <s v="P004"/>
    <x v="16"/>
    <x v="1"/>
    <d v="1899-12-30T18:00:00"/>
    <n v="1"/>
    <d v="1899-12-30T19:00:00"/>
    <n v="600"/>
    <n v="30"/>
  </r>
  <r>
    <n v="139"/>
    <x v="44"/>
    <s v="P008"/>
    <x v="19"/>
    <x v="1"/>
    <d v="1899-12-30T18:00:00"/>
    <n v="5"/>
    <d v="1899-12-30T23:00:00"/>
    <n v="3000"/>
    <n v="150"/>
  </r>
  <r>
    <n v="140"/>
    <x v="45"/>
    <s v="P010"/>
    <x v="21"/>
    <x v="1"/>
    <d v="1899-12-30T15:00:00"/>
    <n v="1"/>
    <d v="1899-12-30T16:00:00"/>
    <n v="600"/>
    <n v="30"/>
  </r>
  <r>
    <n v="141"/>
    <x v="46"/>
    <s v="P022"/>
    <x v="29"/>
    <x v="1"/>
    <d v="1899-12-30T13:20:00"/>
    <n v="5"/>
    <d v="1899-12-30T18:20:00"/>
    <n v="3000"/>
    <n v="150"/>
  </r>
  <r>
    <n v="142"/>
    <x v="46"/>
    <s v="P008"/>
    <x v="19"/>
    <x v="1"/>
    <d v="1899-12-30T18:00:00"/>
    <n v="5"/>
    <d v="1899-12-30T23:00:00"/>
    <n v="3000"/>
    <n v="150"/>
  </r>
  <r>
    <n v="143"/>
    <x v="46"/>
    <s v="P020"/>
    <x v="23"/>
    <x v="1"/>
    <d v="1899-12-30T16:30:00"/>
    <n v="2"/>
    <d v="1899-12-30T18:30:00"/>
    <n v="1200"/>
    <n v="60"/>
  </r>
  <r>
    <n v="144"/>
    <x v="46"/>
    <s v="P008"/>
    <x v="19"/>
    <x v="1"/>
    <d v="1899-12-30T13:20:00"/>
    <n v="2"/>
    <d v="1899-12-30T15:20:00"/>
    <n v="1200"/>
    <n v="60"/>
  </r>
  <r>
    <n v="145"/>
    <x v="47"/>
    <s v="P022"/>
    <x v="29"/>
    <x v="1"/>
    <d v="1899-12-30T18:00:00"/>
    <n v="2"/>
    <d v="1899-12-30T20:00:00"/>
    <n v="1200"/>
    <n v="60"/>
  </r>
  <r>
    <n v="146"/>
    <x v="47"/>
    <s v="P004"/>
    <x v="16"/>
    <x v="1"/>
    <d v="1899-12-30T16:30:00"/>
    <n v="4"/>
    <d v="1899-12-30T20:30:00"/>
    <n v="2400"/>
    <n v="120"/>
  </r>
  <r>
    <n v="147"/>
    <x v="48"/>
    <s v="P024"/>
    <x v="26"/>
    <x v="1"/>
    <d v="1899-12-30T16:30:00"/>
    <n v="2"/>
    <d v="1899-12-30T18:30:00"/>
    <n v="1200"/>
    <n v="60"/>
  </r>
  <r>
    <n v="148"/>
    <x v="49"/>
    <s v="P012"/>
    <x v="17"/>
    <x v="1"/>
    <d v="1899-12-30T13:30:00"/>
    <n v="5"/>
    <d v="1899-12-30T18:30:00"/>
    <n v="3000"/>
    <n v="150"/>
  </r>
  <r>
    <n v="149"/>
    <x v="49"/>
    <s v="P024"/>
    <x v="26"/>
    <x v="1"/>
    <d v="1899-12-30T15:00:00"/>
    <n v="2"/>
    <d v="1899-12-30T17:00:00"/>
    <n v="1200"/>
    <n v="60"/>
  </r>
  <r>
    <n v="150"/>
    <x v="49"/>
    <s v="P002"/>
    <x v="15"/>
    <x v="1"/>
    <d v="1899-12-30T13:30:00"/>
    <n v="3"/>
    <d v="1899-12-30T16:30:00"/>
    <n v="1800"/>
    <n v="90"/>
  </r>
  <r>
    <n v="151"/>
    <x v="49"/>
    <s v="P004"/>
    <x v="16"/>
    <x v="1"/>
    <d v="1899-12-30T16:30:00"/>
    <n v="3"/>
    <d v="1899-12-30T19:30:00"/>
    <n v="1800"/>
    <n v="90"/>
  </r>
  <r>
    <n v="152"/>
    <x v="50"/>
    <s v="P010"/>
    <x v="21"/>
    <x v="1"/>
    <d v="1899-12-30T18:00:00"/>
    <n v="4"/>
    <d v="1899-12-30T22:00:00"/>
    <n v="2400"/>
    <n v="120"/>
  </r>
  <r>
    <n v="153"/>
    <x v="50"/>
    <s v="P019"/>
    <x v="18"/>
    <x v="1"/>
    <d v="1899-12-30T13:20:00"/>
    <n v="5"/>
    <d v="1899-12-30T18:20:00"/>
    <n v="3000"/>
    <n v="150"/>
  </r>
  <r>
    <n v="154"/>
    <x v="50"/>
    <s v="P006"/>
    <x v="30"/>
    <x v="1"/>
    <d v="1899-12-30T18:00:00"/>
    <n v="1"/>
    <d v="1899-12-30T19:00:00"/>
    <n v="600"/>
    <n v="30"/>
  </r>
  <r>
    <n v="155"/>
    <x v="51"/>
    <s v="P023"/>
    <x v="27"/>
    <x v="1"/>
    <d v="1899-12-30T13:30:00"/>
    <n v="1"/>
    <d v="1899-12-30T14:30:00"/>
    <n v="600"/>
    <n v="30"/>
  </r>
  <r>
    <n v="1"/>
    <x v="31"/>
    <s v="A002"/>
    <x v="33"/>
    <x v="2"/>
    <d v="1899-12-30T15:00:00"/>
    <n v="4"/>
    <d v="1899-12-30T19:00:00"/>
    <n v="600"/>
    <n v="24"/>
  </r>
  <r>
    <n v="3"/>
    <x v="52"/>
    <s v="A009"/>
    <x v="34"/>
    <x v="2"/>
    <d v="1899-12-30T14:30:00"/>
    <n v="1"/>
    <d v="1899-12-30T15:30:00"/>
    <n v="600"/>
    <n v="6"/>
  </r>
  <r>
    <n v="4"/>
    <x v="52"/>
    <s v="A003"/>
    <x v="35"/>
    <x v="2"/>
    <d v="1899-12-30T16:30:00"/>
    <n v="5"/>
    <d v="1899-12-30T21:30:00"/>
    <n v="3000"/>
    <n v="30"/>
  </r>
  <r>
    <n v="5"/>
    <x v="52"/>
    <s v="A002"/>
    <x v="33"/>
    <x v="2"/>
    <d v="1899-12-30T18:00:00"/>
    <n v="2"/>
    <d v="1899-12-30T20:00:00"/>
    <n v="1200"/>
    <n v="12"/>
  </r>
  <r>
    <n v="21"/>
    <x v="35"/>
    <s v="A004"/>
    <x v="36"/>
    <x v="2"/>
    <d v="1899-12-30T13:30:00"/>
    <n v="3"/>
    <d v="1899-12-30T16:30:00"/>
    <n v="1800"/>
    <n v="18"/>
  </r>
  <r>
    <n v="22"/>
    <x v="35"/>
    <s v="A002"/>
    <x v="33"/>
    <x v="2"/>
    <d v="1899-12-30T13:20:00"/>
    <n v="3"/>
    <d v="1899-12-30T16:20:00"/>
    <n v="1800"/>
    <n v="18"/>
  </r>
  <r>
    <n v="23"/>
    <x v="53"/>
    <s v="A002"/>
    <x v="33"/>
    <x v="2"/>
    <d v="1899-12-30T16:30:00"/>
    <n v="4"/>
    <d v="1899-12-30T20:30:00"/>
    <n v="2400"/>
    <n v="24"/>
  </r>
  <r>
    <n v="24"/>
    <x v="54"/>
    <s v="A006"/>
    <x v="37"/>
    <x v="2"/>
    <d v="1899-12-30T15:00:00"/>
    <n v="1"/>
    <d v="1899-12-30T16:00:00"/>
    <n v="600"/>
    <n v="6"/>
  </r>
  <r>
    <n v="25"/>
    <x v="53"/>
    <s v="A007"/>
    <x v="38"/>
    <x v="2"/>
    <d v="1899-12-30T14:00:00"/>
    <n v="2"/>
    <d v="1899-12-30T16:00:00"/>
    <n v="1200"/>
    <n v="12"/>
  </r>
  <r>
    <n v="26"/>
    <x v="53"/>
    <s v="A005"/>
    <x v="39"/>
    <x v="2"/>
    <d v="1899-12-30T16:30:00"/>
    <n v="2"/>
    <d v="1899-12-30T18:30:00"/>
    <n v="1200"/>
    <n v="12"/>
  </r>
  <r>
    <n v="27"/>
    <x v="55"/>
    <s v="A004"/>
    <x v="36"/>
    <x v="2"/>
    <d v="1899-12-30T14:30:00"/>
    <n v="3"/>
    <d v="1899-12-30T17:30:00"/>
    <n v="1800"/>
    <n v="18"/>
  </r>
  <r>
    <n v="28"/>
    <x v="55"/>
    <s v="A003"/>
    <x v="35"/>
    <x v="2"/>
    <d v="1899-12-30T18:30:00"/>
    <n v="1"/>
    <d v="1899-12-30T19:30:00"/>
    <n v="600"/>
    <n v="6"/>
  </r>
  <r>
    <n v="29"/>
    <x v="55"/>
    <s v="A011"/>
    <x v="40"/>
    <x v="2"/>
    <d v="1899-12-30T13:30:00"/>
    <n v="4"/>
    <d v="1899-12-30T17:30:00"/>
    <n v="2400"/>
    <n v="24"/>
  </r>
  <r>
    <n v="30"/>
    <x v="56"/>
    <s v="A005"/>
    <x v="39"/>
    <x v="2"/>
    <d v="1899-12-30T13:20:00"/>
    <n v="3"/>
    <d v="1899-12-30T16:20:00"/>
    <n v="1800"/>
    <n v="18"/>
  </r>
  <r>
    <n v="31"/>
    <x v="56"/>
    <s v="A007"/>
    <x v="38"/>
    <x v="2"/>
    <d v="1899-12-30T18:00:00"/>
    <n v="2"/>
    <d v="1899-12-30T20:00:00"/>
    <n v="1200"/>
    <n v="12"/>
  </r>
  <r>
    <n v="32"/>
    <x v="57"/>
    <s v="A004"/>
    <x v="36"/>
    <x v="2"/>
    <d v="1899-12-30T18:30:00"/>
    <n v="1"/>
    <d v="1899-12-30T19:30:00"/>
    <n v="600"/>
    <n v="6"/>
  </r>
  <r>
    <n v="33"/>
    <x v="58"/>
    <s v="A001"/>
    <x v="41"/>
    <x v="2"/>
    <d v="1899-12-30T15:00:00"/>
    <n v="2"/>
    <d v="1899-12-30T17:00:00"/>
    <n v="1200"/>
    <n v="12"/>
  </r>
  <r>
    <n v="34"/>
    <x v="58"/>
    <s v="A010"/>
    <x v="42"/>
    <x v="2"/>
    <d v="1899-12-30T18:00:00"/>
    <n v="2"/>
    <d v="1899-12-30T20:00:00"/>
    <n v="1200"/>
    <n v="12"/>
  </r>
  <r>
    <n v="35"/>
    <x v="58"/>
    <s v="A011"/>
    <x v="40"/>
    <x v="2"/>
    <d v="1899-12-30T13:30:00"/>
    <n v="3"/>
    <d v="1899-12-30T16:30:00"/>
    <n v="1800"/>
    <n v="18"/>
  </r>
  <r>
    <n v="36"/>
    <x v="59"/>
    <s v="A004"/>
    <x v="36"/>
    <x v="2"/>
    <d v="1899-12-30T16:30:00"/>
    <n v="4"/>
    <d v="1899-12-30T20:30:00"/>
    <n v="2400"/>
    <n v="24"/>
  </r>
  <r>
    <n v="37"/>
    <x v="59"/>
    <s v="A011"/>
    <x v="40"/>
    <x v="2"/>
    <d v="1899-12-30T13:30:00"/>
    <n v="3"/>
    <d v="1899-12-30T16:30:00"/>
    <n v="1800"/>
    <n v="18"/>
  </r>
  <r>
    <n v="38"/>
    <x v="59"/>
    <s v="A007"/>
    <x v="38"/>
    <x v="2"/>
    <d v="1899-12-30T15:00:00"/>
    <n v="2"/>
    <d v="1899-12-30T17:00:00"/>
    <n v="1200"/>
    <n v="12"/>
  </r>
  <r>
    <n v="39"/>
    <x v="59"/>
    <s v="A009"/>
    <x v="34"/>
    <x v="2"/>
    <d v="1899-12-30T16:30:00"/>
    <n v="4"/>
    <d v="1899-12-30T20:30:00"/>
    <n v="2400"/>
    <n v="24"/>
  </r>
  <r>
    <n v="40"/>
    <x v="60"/>
    <s v="A003"/>
    <x v="35"/>
    <x v="2"/>
    <d v="1899-12-30T14:30:00"/>
    <n v="4"/>
    <d v="1899-12-30T18:30:00"/>
    <n v="2400"/>
    <n v="24"/>
  </r>
  <r>
    <n v="41"/>
    <x v="60"/>
    <s v="A007"/>
    <x v="38"/>
    <x v="2"/>
    <d v="1899-12-30T14:30:00"/>
    <n v="4"/>
    <d v="1899-12-30T18:30:00"/>
    <n v="2400"/>
    <n v="24"/>
  </r>
  <r>
    <n v="42"/>
    <x v="60"/>
    <s v="A008"/>
    <x v="43"/>
    <x v="2"/>
    <d v="1899-12-30T15:00:00"/>
    <n v="1"/>
    <d v="1899-12-30T16:00:00"/>
    <n v="600"/>
    <n v="6"/>
  </r>
  <r>
    <n v="43"/>
    <x v="60"/>
    <s v="A009"/>
    <x v="34"/>
    <x v="2"/>
    <d v="1899-12-30T15:00:00"/>
    <n v="2"/>
    <d v="1899-12-30T17:00:00"/>
    <n v="1200"/>
    <n v="12"/>
  </r>
  <r>
    <n v="44"/>
    <x v="0"/>
    <s v="A010"/>
    <x v="42"/>
    <x v="2"/>
    <d v="1899-12-30T10:00:00"/>
    <n v="3"/>
    <d v="1899-12-30T13:00:00"/>
    <n v="1800"/>
    <n v="18"/>
  </r>
  <r>
    <n v="45"/>
    <x v="0"/>
    <s v="A011"/>
    <x v="40"/>
    <x v="2"/>
    <d v="1899-12-30T15:00:00"/>
    <n v="2"/>
    <d v="1899-12-30T17:00:00"/>
    <n v="1200"/>
    <n v="12"/>
  </r>
  <r>
    <n v="54"/>
    <x v="61"/>
    <s v="A005"/>
    <x v="39"/>
    <x v="2"/>
    <d v="1899-12-30T15:00:00"/>
    <n v="1"/>
    <d v="1899-12-30T16:00:00"/>
    <n v="600"/>
    <n v="6"/>
  </r>
  <r>
    <n v="55"/>
    <x v="61"/>
    <s v="A002"/>
    <x v="33"/>
    <x v="2"/>
    <d v="1899-12-30T14:30:00"/>
    <n v="1"/>
    <d v="1899-12-30T15:30:00"/>
    <n v="600"/>
    <n v="6"/>
  </r>
  <r>
    <n v="56"/>
    <x v="61"/>
    <s v="A006"/>
    <x v="37"/>
    <x v="2"/>
    <d v="1899-12-30T13:30:00"/>
    <n v="3"/>
    <d v="1899-12-30T16:30:00"/>
    <n v="1800"/>
    <n v="18"/>
  </r>
  <r>
    <n v="57"/>
    <x v="62"/>
    <s v="A002"/>
    <x v="33"/>
    <x v="2"/>
    <d v="1899-12-30T16:30:00"/>
    <n v="4"/>
    <d v="1899-12-30T20:30:00"/>
    <n v="2400"/>
    <n v="24"/>
  </r>
  <r>
    <n v="58"/>
    <x v="61"/>
    <s v="A011"/>
    <x v="40"/>
    <x v="2"/>
    <d v="1899-12-30T14:00:00"/>
    <n v="4"/>
    <d v="1899-12-30T18:00:00"/>
    <n v="2400"/>
    <n v="24"/>
  </r>
  <r>
    <n v="59"/>
    <x v="62"/>
    <s v="A006"/>
    <x v="37"/>
    <x v="2"/>
    <d v="1899-12-30T16:00:00"/>
    <n v="1"/>
    <d v="1899-12-30T17:00:00"/>
    <n v="600"/>
    <n v="6"/>
  </r>
  <r>
    <n v="60"/>
    <x v="63"/>
    <s v="A011"/>
    <x v="40"/>
    <x v="2"/>
    <d v="1899-12-30T13:30:00"/>
    <n v="2"/>
    <d v="1899-12-30T15:30:00"/>
    <n v="1200"/>
    <n v="12"/>
  </r>
  <r>
    <n v="61"/>
    <x v="63"/>
    <s v="A009"/>
    <x v="34"/>
    <x v="2"/>
    <d v="1899-12-30T16:30:00"/>
    <n v="1"/>
    <d v="1899-12-30T17:30:00"/>
    <n v="600"/>
    <n v="6"/>
  </r>
  <r>
    <n v="62"/>
    <x v="64"/>
    <s v="A005"/>
    <x v="39"/>
    <x v="2"/>
    <d v="1899-12-30T14:00:00"/>
    <n v="4"/>
    <d v="1899-12-30T18:00:00"/>
    <n v="2400"/>
    <n v="24"/>
  </r>
  <r>
    <n v="63"/>
    <x v="65"/>
    <s v="A010"/>
    <x v="42"/>
    <x v="2"/>
    <d v="1899-12-30T15:00:00"/>
    <n v="5"/>
    <d v="1899-12-30T20:00:00"/>
    <n v="3000"/>
    <n v="30"/>
  </r>
  <r>
    <n v="64"/>
    <x v="66"/>
    <s v="A002"/>
    <x v="33"/>
    <x v="2"/>
    <d v="1899-12-30T16:30:00"/>
    <n v="4"/>
    <d v="1899-12-30T20:30:00"/>
    <n v="2400"/>
    <n v="24"/>
  </r>
  <r>
    <n v="65"/>
    <x v="66"/>
    <s v="A001"/>
    <x v="41"/>
    <x v="2"/>
    <d v="1899-12-30T15:00:00"/>
    <n v="4"/>
    <d v="1899-12-30T19:00:00"/>
    <n v="2400"/>
    <n v="24"/>
  </r>
  <r>
    <n v="66"/>
    <x v="66"/>
    <s v="A003"/>
    <x v="35"/>
    <x v="2"/>
    <d v="1899-12-30T15:00:00"/>
    <n v="3"/>
    <d v="1899-12-30T18:00:00"/>
    <n v="1800"/>
    <n v="18"/>
  </r>
  <r>
    <n v="67"/>
    <x v="66"/>
    <s v="A009"/>
    <x v="34"/>
    <x v="2"/>
    <d v="1899-12-30T18:00:00"/>
    <n v="3"/>
    <d v="1899-12-30T21:00:00"/>
    <n v="1800"/>
    <n v="18"/>
  </r>
  <r>
    <n v="68"/>
    <x v="66"/>
    <s v="A010"/>
    <x v="42"/>
    <x v="2"/>
    <d v="1899-12-30T13:20:00"/>
    <n v="2"/>
    <d v="1899-12-30T15:20:00"/>
    <n v="1200"/>
    <n v="12"/>
  </r>
  <r>
    <n v="69"/>
    <x v="67"/>
    <s v="A005"/>
    <x v="39"/>
    <x v="2"/>
    <d v="1899-12-30T18:00:00"/>
    <n v="5"/>
    <d v="1899-12-30T23:00:00"/>
    <n v="3000"/>
    <n v="30"/>
  </r>
  <r>
    <n v="70"/>
    <x v="67"/>
    <s v="A008"/>
    <x v="43"/>
    <x v="2"/>
    <d v="1899-12-30T13:20:00"/>
    <n v="1"/>
    <d v="1899-12-30T14:20:00"/>
    <n v="600"/>
    <n v="6"/>
  </r>
  <r>
    <n v="71"/>
    <x v="67"/>
    <s v="A002"/>
    <x v="33"/>
    <x v="2"/>
    <d v="1899-12-30T16:30:00"/>
    <n v="2"/>
    <d v="1899-12-30T18:30:00"/>
    <n v="1200"/>
    <n v="12"/>
  </r>
  <r>
    <n v="72"/>
    <x v="68"/>
    <s v="A003"/>
    <x v="35"/>
    <x v="2"/>
    <d v="1899-12-30T14:00:00"/>
    <n v="4"/>
    <d v="1899-12-30T18:00:00"/>
    <n v="2400"/>
    <n v="24"/>
  </r>
  <r>
    <n v="73"/>
    <x v="68"/>
    <s v="A006"/>
    <x v="37"/>
    <x v="2"/>
    <d v="1899-12-30T18:00:00"/>
    <n v="3"/>
    <d v="1899-12-30T21:00:00"/>
    <n v="1800"/>
    <n v="18"/>
  </r>
  <r>
    <n v="74"/>
    <x v="68"/>
    <s v="A011"/>
    <x v="40"/>
    <x v="2"/>
    <d v="1899-12-30T18:00:00"/>
    <n v="2"/>
    <d v="1899-12-30T20:00:00"/>
    <n v="1200"/>
    <n v="12"/>
  </r>
  <r>
    <n v="75"/>
    <x v="68"/>
    <s v="A001"/>
    <x v="41"/>
    <x v="2"/>
    <d v="1899-12-30T16:30:00"/>
    <n v="4"/>
    <d v="1899-12-30T20:30:00"/>
    <n v="2400"/>
    <n v="24"/>
  </r>
  <r>
    <n v="76"/>
    <x v="69"/>
    <s v="A010"/>
    <x v="42"/>
    <x v="2"/>
    <d v="1899-12-30T16:30:00"/>
    <n v="4"/>
    <d v="1899-12-30T20:30:00"/>
    <n v="2400"/>
    <n v="24"/>
  </r>
  <r>
    <n v="77"/>
    <x v="69"/>
    <s v="A009"/>
    <x v="34"/>
    <x v="2"/>
    <d v="1899-12-30T13:20:00"/>
    <n v="4"/>
    <d v="1899-12-30T17:20:00"/>
    <n v="2400"/>
    <n v="24"/>
  </r>
  <r>
    <n v="78"/>
    <x v="5"/>
    <s v="A009"/>
    <x v="34"/>
    <x v="2"/>
    <d v="1899-12-30T14:00:00"/>
    <n v="1"/>
    <d v="1899-12-30T15:00:00"/>
    <n v="600"/>
    <n v="6"/>
  </r>
  <r>
    <n v="156"/>
    <x v="51"/>
    <s v="A010"/>
    <x v="42"/>
    <x v="2"/>
    <d v="1899-12-30T14:30:00"/>
    <n v="2"/>
    <d v="1899-12-30T16:30:00"/>
    <n v="1200"/>
    <n v="12"/>
  </r>
  <r>
    <n v="157"/>
    <x v="51"/>
    <s v="A011"/>
    <x v="40"/>
    <x v="2"/>
    <d v="1899-12-30T18:00:00"/>
    <n v="4"/>
    <d v="1899-12-30T22:00:00"/>
    <n v="2400"/>
    <n v="24"/>
  </r>
  <r>
    <n v="158"/>
    <x v="70"/>
    <s v="A004"/>
    <x v="36"/>
    <x v="2"/>
    <d v="1899-12-30T14:30:00"/>
    <n v="3"/>
    <d v="1899-12-30T17:30:00"/>
    <n v="1800"/>
    <n v="18"/>
  </r>
  <r>
    <n v="159"/>
    <x v="70"/>
    <s v="A011"/>
    <x v="40"/>
    <x v="2"/>
    <d v="1899-12-30T16:30:00"/>
    <n v="4"/>
    <d v="1899-12-30T20:30:00"/>
    <n v="2400"/>
    <n v="24"/>
  </r>
  <r>
    <n v="160"/>
    <x v="71"/>
    <s v="A007"/>
    <x v="38"/>
    <x v="2"/>
    <d v="1899-12-30T18:00:00"/>
    <n v="2"/>
    <d v="1899-12-30T20:00:00"/>
    <n v="1200"/>
    <n v="12"/>
  </r>
  <r>
    <n v="161"/>
    <x v="72"/>
    <s v="A009"/>
    <x v="34"/>
    <x v="2"/>
    <d v="1899-12-30T16:30:00"/>
    <n v="2"/>
    <d v="1899-12-30T18:30:00"/>
    <n v="1200"/>
    <n v="12"/>
  </r>
  <r>
    <n v="162"/>
    <x v="72"/>
    <s v="A003"/>
    <x v="35"/>
    <x v="2"/>
    <d v="1899-12-30T14:00:00"/>
    <n v="4"/>
    <d v="1899-12-30T18:00:00"/>
    <n v="2400"/>
    <n v="24"/>
  </r>
  <r>
    <n v="163"/>
    <x v="72"/>
    <s v="A007"/>
    <x v="38"/>
    <x v="2"/>
    <d v="1899-12-30T14:00:00"/>
    <n v="5"/>
    <d v="1899-12-30T19:00:00"/>
    <n v="3000"/>
    <n v="30"/>
  </r>
  <r>
    <n v="164"/>
    <x v="73"/>
    <s v="A008"/>
    <x v="43"/>
    <x v="2"/>
    <d v="1899-12-30T15:00:00"/>
    <n v="4"/>
    <d v="1899-12-30T19:00:00"/>
    <n v="2400"/>
    <n v="24"/>
  </r>
  <r>
    <n v="165"/>
    <x v="73"/>
    <s v="A009"/>
    <x v="34"/>
    <x v="2"/>
    <d v="1899-12-30T18:00:00"/>
    <n v="4"/>
    <d v="1899-12-30T22:00:00"/>
    <n v="2400"/>
    <n v="24"/>
  </r>
  <r>
    <n v="166"/>
    <x v="73"/>
    <s v="A010"/>
    <x v="42"/>
    <x v="2"/>
    <d v="1899-12-30T18:00:00"/>
    <n v="3"/>
    <d v="1899-12-30T21:00:00"/>
    <n v="1800"/>
    <n v="18"/>
  </r>
  <r>
    <n v="167"/>
    <x v="23"/>
    <s v="A011"/>
    <x v="40"/>
    <x v="2"/>
    <d v="1899-12-30T14:30:00"/>
    <n v="5"/>
    <d v="1899-12-30T19:30:00"/>
    <n v="3000"/>
    <n v="30"/>
  </r>
  <r>
    <n v="176"/>
    <x v="74"/>
    <s v="A005"/>
    <x v="39"/>
    <x v="2"/>
    <d v="1899-12-30T18:00:00"/>
    <n v="5"/>
    <d v="1899-12-30T23:00:00"/>
    <n v="3000"/>
    <n v="30"/>
  </r>
  <r>
    <n v="177"/>
    <x v="74"/>
    <s v="A002"/>
    <x v="33"/>
    <x v="2"/>
    <d v="1899-12-30T15:00:00"/>
    <n v="4"/>
    <d v="1899-12-30T19:00:00"/>
    <n v="2400"/>
    <n v="24"/>
  </r>
  <r>
    <n v="178"/>
    <x v="74"/>
    <s v="A006"/>
    <x v="37"/>
    <x v="2"/>
    <d v="1899-12-30T15:00:00"/>
    <n v="5"/>
    <d v="1899-12-30T20:00:00"/>
    <n v="3000"/>
    <n v="30"/>
  </r>
  <r>
    <n v="179"/>
    <x v="75"/>
    <s v="A002"/>
    <x v="33"/>
    <x v="2"/>
    <d v="1899-12-30T16:30:00"/>
    <n v="4"/>
    <d v="1899-12-30T20:30:00"/>
    <n v="2400"/>
    <n v="24"/>
  </r>
  <r>
    <n v="180"/>
    <x v="76"/>
    <s v="A011"/>
    <x v="40"/>
    <x v="2"/>
    <d v="1899-12-30T16:30:00"/>
    <n v="3"/>
    <d v="1899-12-30T19:30:00"/>
    <n v="1800"/>
    <n v="18"/>
  </r>
  <r>
    <n v="181"/>
    <x v="76"/>
    <s v="A006"/>
    <x v="37"/>
    <x v="2"/>
    <d v="1899-12-30T15:00:00"/>
    <n v="5"/>
    <d v="1899-12-30T20:00:00"/>
    <n v="3000"/>
    <n v="30"/>
  </r>
  <r>
    <n v="182"/>
    <x v="75"/>
    <s v="A011"/>
    <x v="40"/>
    <x v="2"/>
    <d v="1899-12-30T18:00:00"/>
    <n v="4"/>
    <d v="1899-12-30T22:00:00"/>
    <n v="2400"/>
    <n v="24"/>
  </r>
  <r>
    <n v="183"/>
    <x v="75"/>
    <s v="A009"/>
    <x v="34"/>
    <x v="2"/>
    <d v="1899-12-30T14:30:00"/>
    <n v="5"/>
    <d v="1899-12-30T19:30:00"/>
    <n v="3000"/>
    <n v="30"/>
  </r>
  <r>
    <n v="184"/>
    <x v="75"/>
    <s v="A010"/>
    <x v="42"/>
    <x v="2"/>
    <d v="1899-12-30T18:00:00"/>
    <n v="3"/>
    <d v="1899-12-30T21:00:00"/>
    <n v="1800"/>
    <n v="18"/>
  </r>
  <r>
    <n v="185"/>
    <x v="77"/>
    <s v="A011"/>
    <x v="40"/>
    <x v="2"/>
    <d v="1899-12-30T18:00:00"/>
    <n v="2"/>
    <d v="1899-12-30T20:00:00"/>
    <n v="1200"/>
    <n v="12"/>
  </r>
  <r>
    <n v="186"/>
    <x v="78"/>
    <s v="A004"/>
    <x v="36"/>
    <x v="2"/>
    <d v="1899-12-30T15:00:00"/>
    <n v="4"/>
    <d v="1899-12-30T19:00:00"/>
    <n v="2400"/>
    <n v="24"/>
  </r>
  <r>
    <n v="187"/>
    <x v="78"/>
    <s v="A011"/>
    <x v="40"/>
    <x v="2"/>
    <d v="1899-12-30T18:00:00"/>
    <n v="4"/>
    <d v="1899-12-30T22:00:00"/>
    <n v="2400"/>
    <n v="24"/>
  </r>
  <r>
    <n v="188"/>
    <x v="78"/>
    <s v="A007"/>
    <x v="38"/>
    <x v="2"/>
    <d v="1899-12-30T14:30:00"/>
    <n v="5"/>
    <d v="1899-12-30T19:30:00"/>
    <n v="3000"/>
    <n v="30"/>
  </r>
  <r>
    <n v="189"/>
    <x v="79"/>
    <s v="A009"/>
    <x v="34"/>
    <x v="2"/>
    <d v="1899-12-30T13:20:00"/>
    <n v="4"/>
    <d v="1899-12-30T17:20:00"/>
    <n v="2400"/>
    <n v="24"/>
  </r>
  <r>
    <n v="190"/>
    <x v="79"/>
    <s v="A003"/>
    <x v="35"/>
    <x v="2"/>
    <d v="1899-12-30T15:00:00"/>
    <n v="2"/>
    <d v="1899-12-30T17:00:00"/>
    <n v="1200"/>
    <n v="12"/>
  </r>
  <r>
    <n v="191"/>
    <x v="80"/>
    <s v="A007"/>
    <x v="38"/>
    <x v="2"/>
    <d v="1899-12-30T16:30:00"/>
    <n v="5"/>
    <d v="1899-12-30T21:30:00"/>
    <n v="3000"/>
    <n v="30"/>
  </r>
  <r>
    <n v="192"/>
    <x v="81"/>
    <s v="A008"/>
    <x v="43"/>
    <x v="2"/>
    <d v="1899-12-30T18:00:00"/>
    <n v="3"/>
    <d v="1899-12-30T21:00:00"/>
    <n v="1800"/>
    <n v="18"/>
  </r>
  <r>
    <n v="193"/>
    <x v="82"/>
    <s v="A009"/>
    <x v="34"/>
    <x v="2"/>
    <d v="1899-12-30T16:30:00"/>
    <n v="5"/>
    <d v="1899-12-30T21:30:00"/>
    <n v="3000"/>
    <n v="30"/>
  </r>
  <r>
    <n v="194"/>
    <x v="28"/>
    <s v="A010"/>
    <x v="42"/>
    <x v="2"/>
    <d v="1899-12-30T14:00:00"/>
    <n v="5"/>
    <d v="1899-12-30T19:00:00"/>
    <n v="3000"/>
    <n v="30"/>
  </r>
  <r>
    <n v="195"/>
    <x v="28"/>
    <s v="A011"/>
    <x v="40"/>
    <x v="2"/>
    <d v="1899-12-30T15:00:00"/>
    <n v="5"/>
    <d v="1899-12-30T20:00:00"/>
    <n v="3000"/>
    <n v="30"/>
  </r>
  <r>
    <n v="204"/>
    <x v="30"/>
    <s v="A005"/>
    <x v="39"/>
    <x v="2"/>
    <d v="1899-12-30T16:30:00"/>
    <n v="5"/>
    <d v="1899-12-30T21:30:00"/>
    <n v="3000"/>
    <n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54" firstHeaderRow="0" firstDataRow="1" firstDataCol="1"/>
  <pivotFields count="10">
    <pivotField subtotalTop="0" showAll="0"/>
    <pivotField numFmtId="14" subtotalTop="0" showAll="0">
      <items count="84">
        <item x="31"/>
        <item x="52"/>
        <item x="32"/>
        <item x="33"/>
        <item x="34"/>
        <item x="36"/>
        <item x="35"/>
        <item x="54"/>
        <item x="53"/>
        <item x="55"/>
        <item x="56"/>
        <item x="57"/>
        <item x="58"/>
        <item x="59"/>
        <item x="60"/>
        <item x="0"/>
        <item x="1"/>
        <item x="3"/>
        <item x="2"/>
        <item x="61"/>
        <item x="62"/>
        <item x="63"/>
        <item x="64"/>
        <item x="65"/>
        <item x="66"/>
        <item x="67"/>
        <item x="68"/>
        <item x="69"/>
        <item x="4"/>
        <item x="5"/>
        <item x="6"/>
        <item x="37"/>
        <item x="7"/>
        <item x="38"/>
        <item x="8"/>
        <item x="9"/>
        <item x="10"/>
        <item x="11"/>
        <item x="12"/>
        <item x="13"/>
        <item x="15"/>
        <item x="14"/>
        <item x="16"/>
        <item x="17"/>
        <item x="18"/>
        <item x="19"/>
        <item x="21"/>
        <item x="20"/>
        <item x="22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70"/>
        <item x="71"/>
        <item x="72"/>
        <item x="73"/>
        <item x="23"/>
        <item x="24"/>
        <item x="25"/>
        <item x="26"/>
        <item x="27"/>
        <item x="74"/>
        <item x="76"/>
        <item x="75"/>
        <item x="77"/>
        <item x="78"/>
        <item x="79"/>
        <item x="80"/>
        <item x="81"/>
        <item x="82"/>
        <item x="28"/>
        <item x="29"/>
        <item x="30"/>
        <item t="default"/>
      </items>
    </pivotField>
    <pivotField subtotalTop="0" showAll="0"/>
    <pivotField axis="axisRow" subtotalTop="0" showAll="0">
      <items count="45">
        <item x="17"/>
        <item x="8"/>
        <item x="10"/>
        <item x="31"/>
        <item x="5"/>
        <item x="42"/>
        <item x="22"/>
        <item x="6"/>
        <item x="29"/>
        <item x="1"/>
        <item x="32"/>
        <item x="24"/>
        <item x="36"/>
        <item x="27"/>
        <item x="37"/>
        <item x="19"/>
        <item x="25"/>
        <item x="4"/>
        <item x="34"/>
        <item x="9"/>
        <item x="26"/>
        <item x="40"/>
        <item x="18"/>
        <item x="2"/>
        <item x="39"/>
        <item x="14"/>
        <item x="15"/>
        <item x="21"/>
        <item x="20"/>
        <item x="12"/>
        <item x="3"/>
        <item x="13"/>
        <item x="0"/>
        <item x="11"/>
        <item x="16"/>
        <item x="23"/>
        <item x="35"/>
        <item x="38"/>
        <item x="28"/>
        <item x="41"/>
        <item x="33"/>
        <item x="30"/>
        <item x="43"/>
        <item x="7"/>
        <item t="default"/>
      </items>
    </pivotField>
    <pivotField axis="axisRow" subtotalTop="0" showAll="0" sortType="descending">
      <items count="6">
        <item m="1" x="4"/>
        <item x="2"/>
        <item m="1" x="3"/>
        <item x="0"/>
        <item x="1"/>
        <item t="default"/>
      </items>
    </pivotField>
    <pivotField numFmtId="176" subtotalTop="0" showAll="0"/>
    <pivotField dataField="1" subtotalTop="0" showAll="0"/>
    <pivotField subtotalTop="0" showAll="0"/>
    <pivotField dataField="1" numFmtId="38" subtotalTop="0" showAll="0"/>
    <pivotField dataField="1" subtotalTop="0" showAll="0"/>
  </pivotFields>
  <rowFields count="2">
    <field x="4"/>
    <field x="3"/>
  </rowFields>
  <rowItems count="51">
    <i>
      <x v="1"/>
    </i>
    <i r="1">
      <x v="5"/>
    </i>
    <i r="1">
      <x v="12"/>
    </i>
    <i r="1">
      <x v="14"/>
    </i>
    <i r="1">
      <x v="18"/>
    </i>
    <i r="1">
      <x v="21"/>
    </i>
    <i r="1">
      <x v="24"/>
    </i>
    <i r="1">
      <x v="36"/>
    </i>
    <i r="1">
      <x v="37"/>
    </i>
    <i r="1">
      <x v="39"/>
    </i>
    <i r="1">
      <x v="40"/>
    </i>
    <i r="1">
      <x v="42"/>
    </i>
    <i t="default">
      <x v="1"/>
    </i>
    <i>
      <x v="3"/>
    </i>
    <i r="1">
      <x v="1"/>
    </i>
    <i r="1">
      <x v="2"/>
    </i>
    <i r="1">
      <x v="4"/>
    </i>
    <i r="1">
      <x v="7"/>
    </i>
    <i r="1">
      <x v="9"/>
    </i>
    <i r="1">
      <x v="17"/>
    </i>
    <i r="1">
      <x v="19"/>
    </i>
    <i r="1">
      <x v="23"/>
    </i>
    <i r="1">
      <x v="25"/>
    </i>
    <i r="1">
      <x v="29"/>
    </i>
    <i r="1">
      <x v="30"/>
    </i>
    <i r="1">
      <x v="31"/>
    </i>
    <i r="1">
      <x v="32"/>
    </i>
    <i r="1">
      <x v="33"/>
    </i>
    <i r="1">
      <x v="43"/>
    </i>
    <i t="default">
      <x v="3"/>
    </i>
    <i>
      <x v="4"/>
    </i>
    <i r="1">
      <x/>
    </i>
    <i r="1">
      <x v="3"/>
    </i>
    <i r="1">
      <x v="6"/>
    </i>
    <i r="1">
      <x v="8"/>
    </i>
    <i r="1">
      <x v="10"/>
    </i>
    <i r="1">
      <x v="11"/>
    </i>
    <i r="1">
      <x v="13"/>
    </i>
    <i r="1">
      <x v="15"/>
    </i>
    <i r="1">
      <x v="16"/>
    </i>
    <i r="1">
      <x v="20"/>
    </i>
    <i r="1">
      <x v="22"/>
    </i>
    <i r="1">
      <x v="26"/>
    </i>
    <i r="1">
      <x v="27"/>
    </i>
    <i r="1">
      <x v="28"/>
    </i>
    <i r="1">
      <x v="34"/>
    </i>
    <i r="1">
      <x v="35"/>
    </i>
    <i r="1">
      <x v="38"/>
    </i>
    <i r="1">
      <x v="41"/>
    </i>
    <i t="default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合計 / 利用料金" fld="8" baseField="3" baseItem="5"/>
    <dataField name="合計 / ポイント数" fld="9" baseField="3" baseItem="5"/>
    <dataField name="平均 / 利用時間" fld="6" subtotal="average" baseField="3" baseItem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workbookViewId="0"/>
  </sheetViews>
  <sheetFormatPr defaultRowHeight="13.5" x14ac:dyDescent="0.15"/>
  <cols>
    <col min="1" max="1" width="9" customWidth="1"/>
    <col min="2" max="2" width="13" customWidth="1"/>
    <col min="3" max="3" width="11.375" customWidth="1"/>
    <col min="4" max="4" width="5.25" customWidth="1"/>
    <col min="5" max="5" width="15.125" customWidth="1"/>
    <col min="6" max="6" width="10.875" customWidth="1"/>
    <col min="7" max="7" width="13" customWidth="1"/>
    <col min="8" max="8" width="3.625" customWidth="1"/>
    <col min="9" max="9" width="13" customWidth="1"/>
    <col min="10" max="10" width="11" customWidth="1"/>
    <col min="11" max="11" width="10.875" customWidth="1"/>
    <col min="12" max="12" width="10.5" customWidth="1"/>
  </cols>
  <sheetData>
    <row r="1" spans="1:12" ht="21" x14ac:dyDescent="0.15">
      <c r="A1" s="1" t="s">
        <v>12</v>
      </c>
    </row>
    <row r="2" spans="1:12" x14ac:dyDescent="0.15">
      <c r="I2" s="10" t="s">
        <v>122</v>
      </c>
    </row>
    <row r="3" spans="1:12" x14ac:dyDescent="0.15">
      <c r="A3" s="9" t="s">
        <v>4</v>
      </c>
      <c r="B3" s="9" t="s">
        <v>5</v>
      </c>
      <c r="C3" s="9" t="s">
        <v>13</v>
      </c>
      <c r="D3" s="9" t="s">
        <v>14</v>
      </c>
      <c r="E3" s="9" t="s">
        <v>15</v>
      </c>
      <c r="F3" s="9" t="s">
        <v>6</v>
      </c>
      <c r="G3" s="9" t="s">
        <v>16</v>
      </c>
      <c r="I3" s="18" t="s">
        <v>6</v>
      </c>
      <c r="J3" s="2" t="s">
        <v>123</v>
      </c>
      <c r="K3" s="2" t="s">
        <v>124</v>
      </c>
      <c r="L3" s="19" t="s">
        <v>114</v>
      </c>
    </row>
    <row r="4" spans="1:12" x14ac:dyDescent="0.15">
      <c r="A4" s="5">
        <v>1001</v>
      </c>
      <c r="B4" s="5" t="s">
        <v>63</v>
      </c>
      <c r="C4" s="6">
        <v>41642</v>
      </c>
      <c r="D4" s="13" t="s">
        <v>21</v>
      </c>
      <c r="E4" s="7">
        <v>10700</v>
      </c>
      <c r="F4" s="5"/>
      <c r="G4" s="8">
        <f>HLOOKUP(E4,$J$4:$L$5,2,TRUE)</f>
        <v>0.01</v>
      </c>
      <c r="I4" s="18" t="s">
        <v>17</v>
      </c>
      <c r="J4" s="3">
        <v>0</v>
      </c>
      <c r="K4" s="3">
        <v>30000</v>
      </c>
      <c r="L4" s="20">
        <v>50000</v>
      </c>
    </row>
    <row r="5" spans="1:12" x14ac:dyDescent="0.15">
      <c r="A5" s="5">
        <v>1002</v>
      </c>
      <c r="B5" s="5" t="s">
        <v>58</v>
      </c>
      <c r="C5" s="6">
        <v>42014</v>
      </c>
      <c r="D5" s="13" t="s">
        <v>21</v>
      </c>
      <c r="E5" s="7">
        <v>99700</v>
      </c>
      <c r="F5" s="5"/>
      <c r="G5" s="8">
        <f>HLOOKUP(E5,$J$4:$L$5,2,TRUE)</f>
        <v>0.05</v>
      </c>
      <c r="I5" s="18" t="s">
        <v>16</v>
      </c>
      <c r="J5" s="4">
        <v>0.01</v>
      </c>
      <c r="K5" s="4">
        <v>0.03</v>
      </c>
      <c r="L5" s="21">
        <v>0.05</v>
      </c>
    </row>
    <row r="6" spans="1:12" x14ac:dyDescent="0.15">
      <c r="A6" s="5">
        <v>1003</v>
      </c>
      <c r="B6" s="5" t="s">
        <v>37</v>
      </c>
      <c r="C6" s="6">
        <v>42016</v>
      </c>
      <c r="D6" s="13" t="s">
        <v>19</v>
      </c>
      <c r="E6" s="7">
        <v>56300</v>
      </c>
      <c r="F6" s="5"/>
      <c r="G6" s="8">
        <f>HLOOKUP(E6,$J$4:$L$5,2,TRUE)</f>
        <v>0.05</v>
      </c>
    </row>
    <row r="7" spans="1:12" x14ac:dyDescent="0.15">
      <c r="A7" s="5">
        <v>1004</v>
      </c>
      <c r="B7" s="5" t="s">
        <v>65</v>
      </c>
      <c r="C7" s="6">
        <v>42022</v>
      </c>
      <c r="D7" s="13" t="s">
        <v>21</v>
      </c>
      <c r="E7" s="7">
        <v>16900</v>
      </c>
      <c r="F7" s="5"/>
      <c r="G7" s="8">
        <f>HLOOKUP(E7,$J$4:$L$5,2,TRUE)</f>
        <v>0.01</v>
      </c>
    </row>
    <row r="8" spans="1:12" x14ac:dyDescent="0.15">
      <c r="A8" s="5">
        <v>1005</v>
      </c>
      <c r="B8" s="5" t="s">
        <v>57</v>
      </c>
      <c r="C8" s="6">
        <v>42036</v>
      </c>
      <c r="D8" s="13" t="s">
        <v>19</v>
      </c>
      <c r="E8" s="7">
        <v>97300</v>
      </c>
      <c r="F8" s="5"/>
      <c r="G8" s="8">
        <f>HLOOKUP(E8,$J$4:$L$5,2,TRUE)</f>
        <v>0.05</v>
      </c>
    </row>
    <row r="9" spans="1:12" x14ac:dyDescent="0.15">
      <c r="A9" s="5">
        <v>1006</v>
      </c>
      <c r="B9" s="5" t="s">
        <v>22</v>
      </c>
      <c r="C9" s="6">
        <v>42064</v>
      </c>
      <c r="D9" s="13" t="s">
        <v>19</v>
      </c>
      <c r="E9" s="7">
        <v>31300</v>
      </c>
      <c r="F9" s="5"/>
      <c r="G9" s="8">
        <f>HLOOKUP(E9,$J$4:$L$5,2,TRUE)</f>
        <v>0.03</v>
      </c>
    </row>
    <row r="10" spans="1:12" x14ac:dyDescent="0.15">
      <c r="A10" s="5">
        <v>1007</v>
      </c>
      <c r="B10" s="5" t="s">
        <v>47</v>
      </c>
      <c r="C10" s="6">
        <v>42099</v>
      </c>
      <c r="D10" s="13" t="s">
        <v>21</v>
      </c>
      <c r="E10" s="7">
        <v>76400</v>
      </c>
      <c r="F10" s="5"/>
      <c r="G10" s="8">
        <f>HLOOKUP(E10,$J$4:$L$5,2,TRUE)</f>
        <v>0.05</v>
      </c>
    </row>
    <row r="11" spans="1:12" x14ac:dyDescent="0.15">
      <c r="A11" s="5">
        <v>1008</v>
      </c>
      <c r="B11" s="5" t="s">
        <v>67</v>
      </c>
      <c r="C11" s="6">
        <v>42115</v>
      </c>
      <c r="D11" s="13" t="s">
        <v>21</v>
      </c>
      <c r="E11" s="7">
        <v>22200</v>
      </c>
      <c r="F11" s="5"/>
      <c r="G11" s="8">
        <f>HLOOKUP(E11,$J$4:$L$5,2,TRUE)</f>
        <v>0.01</v>
      </c>
    </row>
    <row r="12" spans="1:12" x14ac:dyDescent="0.15">
      <c r="A12" s="5">
        <v>1009</v>
      </c>
      <c r="B12" s="5" t="s">
        <v>41</v>
      </c>
      <c r="C12" s="6">
        <v>42125</v>
      </c>
      <c r="D12" s="13" t="s">
        <v>21</v>
      </c>
      <c r="E12" s="7">
        <v>70500</v>
      </c>
      <c r="F12" s="5"/>
      <c r="G12" s="8">
        <f>HLOOKUP(E12,$J$4:$L$5,2,TRUE)</f>
        <v>0.05</v>
      </c>
    </row>
    <row r="13" spans="1:12" x14ac:dyDescent="0.15">
      <c r="A13" s="5">
        <v>1010</v>
      </c>
      <c r="B13" s="5" t="s">
        <v>34</v>
      </c>
      <c r="C13" s="6">
        <v>42130</v>
      </c>
      <c r="D13" s="13" t="s">
        <v>19</v>
      </c>
      <c r="E13" s="7">
        <v>49800</v>
      </c>
      <c r="F13" s="5"/>
      <c r="G13" s="8">
        <f>HLOOKUP(E13,$J$4:$L$5,2,TRUE)</f>
        <v>0.03</v>
      </c>
    </row>
    <row r="14" spans="1:12" x14ac:dyDescent="0.15">
      <c r="A14" s="5">
        <v>1011</v>
      </c>
      <c r="B14" s="5" t="s">
        <v>26</v>
      </c>
      <c r="C14" s="6">
        <v>42156</v>
      </c>
      <c r="D14" s="13" t="s">
        <v>19</v>
      </c>
      <c r="E14" s="7">
        <v>34700</v>
      </c>
      <c r="F14" s="5"/>
      <c r="G14" s="8">
        <f>HLOOKUP(E14,$J$4:$L$5,2,TRUE)</f>
        <v>0.03</v>
      </c>
    </row>
    <row r="15" spans="1:12" x14ac:dyDescent="0.15">
      <c r="A15" s="5">
        <v>1012</v>
      </c>
      <c r="B15" s="5" t="s">
        <v>49</v>
      </c>
      <c r="C15" s="6">
        <v>42157</v>
      </c>
      <c r="D15" s="13" t="s">
        <v>19</v>
      </c>
      <c r="E15" s="7">
        <v>85800</v>
      </c>
      <c r="F15" s="5"/>
      <c r="G15" s="8">
        <f>HLOOKUP(E15,$J$4:$L$5,2,TRUE)</f>
        <v>0.05</v>
      </c>
    </row>
    <row r="16" spans="1:12" x14ac:dyDescent="0.15">
      <c r="A16" s="5">
        <v>1013</v>
      </c>
      <c r="B16" s="5" t="s">
        <v>56</v>
      </c>
      <c r="C16" s="6">
        <v>42158</v>
      </c>
      <c r="D16" s="13" t="s">
        <v>21</v>
      </c>
      <c r="E16" s="7">
        <v>97100</v>
      </c>
      <c r="F16" s="5"/>
      <c r="G16" s="8">
        <f>HLOOKUP(E16,$J$4:$L$5,2,TRUE)</f>
        <v>0.05</v>
      </c>
    </row>
    <row r="17" spans="1:7" x14ac:dyDescent="0.15">
      <c r="A17" s="5">
        <v>1014</v>
      </c>
      <c r="B17" s="5" t="s">
        <v>40</v>
      </c>
      <c r="C17" s="6">
        <v>42159</v>
      </c>
      <c r="D17" s="13" t="s">
        <v>19</v>
      </c>
      <c r="E17" s="7">
        <v>69400</v>
      </c>
      <c r="F17" s="5"/>
      <c r="G17" s="8">
        <f>HLOOKUP(E17,$J$4:$L$5,2,TRUE)</f>
        <v>0.05</v>
      </c>
    </row>
    <row r="18" spans="1:7" x14ac:dyDescent="0.15">
      <c r="A18" s="5">
        <v>1015</v>
      </c>
      <c r="B18" s="5" t="s">
        <v>36</v>
      </c>
      <c r="C18" s="6">
        <v>42186</v>
      </c>
      <c r="D18" s="13" t="s">
        <v>19</v>
      </c>
      <c r="E18" s="7">
        <v>55300</v>
      </c>
      <c r="F18" s="5"/>
      <c r="G18" s="8">
        <f>HLOOKUP(E18,$J$4:$L$5,2,TRUE)</f>
        <v>0.05</v>
      </c>
    </row>
    <row r="19" spans="1:7" x14ac:dyDescent="0.15">
      <c r="A19" s="5">
        <v>1016</v>
      </c>
      <c r="B19" s="5" t="s">
        <v>59</v>
      </c>
      <c r="C19" s="6">
        <v>42244</v>
      </c>
      <c r="D19" s="13" t="s">
        <v>21</v>
      </c>
      <c r="E19" s="7">
        <v>5900</v>
      </c>
      <c r="F19" s="5"/>
      <c r="G19" s="8">
        <f>HLOOKUP(E19,$J$4:$L$5,2,TRUE)</f>
        <v>0.01</v>
      </c>
    </row>
    <row r="20" spans="1:7" x14ac:dyDescent="0.15">
      <c r="A20" s="5">
        <v>1017</v>
      </c>
      <c r="B20" s="5" t="s">
        <v>29</v>
      </c>
      <c r="C20" s="6">
        <v>42250</v>
      </c>
      <c r="D20" s="13" t="s">
        <v>19</v>
      </c>
      <c r="E20" s="7">
        <v>40400</v>
      </c>
      <c r="F20" s="5"/>
      <c r="G20" s="8">
        <f>HLOOKUP(E20,$J$4:$L$5,2,TRUE)</f>
        <v>0.03</v>
      </c>
    </row>
    <row r="21" spans="1:7" x14ac:dyDescent="0.15">
      <c r="A21" s="5">
        <v>1018</v>
      </c>
      <c r="B21" s="5" t="s">
        <v>24</v>
      </c>
      <c r="C21" s="6">
        <v>42263</v>
      </c>
      <c r="D21" s="13" t="s">
        <v>19</v>
      </c>
      <c r="E21" s="7">
        <v>34100</v>
      </c>
      <c r="F21" s="5"/>
      <c r="G21" s="8">
        <f>HLOOKUP(E21,$J$4:$L$5,2,TRUE)</f>
        <v>0.03</v>
      </c>
    </row>
    <row r="22" spans="1:7" x14ac:dyDescent="0.15">
      <c r="A22" s="5">
        <v>1019</v>
      </c>
      <c r="B22" s="5" t="s">
        <v>20</v>
      </c>
      <c r="C22" s="6">
        <v>42311</v>
      </c>
      <c r="D22" s="13" t="s">
        <v>21</v>
      </c>
      <c r="E22" s="7">
        <v>30600</v>
      </c>
      <c r="F22" s="5"/>
      <c r="G22" s="8">
        <f>HLOOKUP(E22,$J$4:$L$5,2,TRUE)</f>
        <v>0.03</v>
      </c>
    </row>
    <row r="23" spans="1:7" x14ac:dyDescent="0.15">
      <c r="A23" s="5">
        <v>1020</v>
      </c>
      <c r="B23" s="5" t="s">
        <v>32</v>
      </c>
      <c r="C23" s="6">
        <v>42314</v>
      </c>
      <c r="D23" s="13" t="s">
        <v>21</v>
      </c>
      <c r="E23" s="7">
        <v>44100</v>
      </c>
      <c r="F23" s="5"/>
      <c r="G23" s="8">
        <f>HLOOKUP(E23,$J$4:$L$5,2,TRUE)</f>
        <v>0.03</v>
      </c>
    </row>
    <row r="24" spans="1:7" x14ac:dyDescent="0.15">
      <c r="A24" s="5">
        <v>1021</v>
      </c>
      <c r="B24" s="5" t="s">
        <v>25</v>
      </c>
      <c r="C24" s="6">
        <v>42342</v>
      </c>
      <c r="D24" s="13" t="s">
        <v>21</v>
      </c>
      <c r="E24" s="7">
        <v>34300</v>
      </c>
      <c r="F24" s="5"/>
      <c r="G24" s="8">
        <f>HLOOKUP(E24,$J$4:$L$5,2,TRUE)</f>
        <v>0.03</v>
      </c>
    </row>
    <row r="25" spans="1:7" x14ac:dyDescent="0.15">
      <c r="A25" s="5">
        <v>1022</v>
      </c>
      <c r="B25" s="5" t="s">
        <v>42</v>
      </c>
      <c r="C25" s="6">
        <v>42397</v>
      </c>
      <c r="D25" s="13" t="s">
        <v>21</v>
      </c>
      <c r="E25" s="7">
        <v>72900</v>
      </c>
      <c r="F25" s="5"/>
      <c r="G25" s="8">
        <f>HLOOKUP(E25,$J$4:$L$5,2,TRUE)</f>
        <v>0.05</v>
      </c>
    </row>
    <row r="26" spans="1:7" x14ac:dyDescent="0.15">
      <c r="A26" s="5">
        <v>1023</v>
      </c>
      <c r="B26" s="5" t="s">
        <v>55</v>
      </c>
      <c r="C26" s="6">
        <v>42397</v>
      </c>
      <c r="D26" s="13" t="s">
        <v>19</v>
      </c>
      <c r="E26" s="7">
        <v>94200</v>
      </c>
      <c r="F26" s="5"/>
      <c r="G26" s="8">
        <f>HLOOKUP(E26,$J$4:$L$5,2,TRUE)</f>
        <v>0.05</v>
      </c>
    </row>
    <row r="27" spans="1:7" x14ac:dyDescent="0.15">
      <c r="A27" s="5">
        <v>1024</v>
      </c>
      <c r="B27" s="5" t="s">
        <v>23</v>
      </c>
      <c r="C27" s="6">
        <v>42402</v>
      </c>
      <c r="D27" s="13" t="s">
        <v>21</v>
      </c>
      <c r="E27" s="7">
        <v>32000</v>
      </c>
      <c r="F27" s="5"/>
      <c r="G27" s="8">
        <f>HLOOKUP(E27,$J$4:$L$5,2,TRUE)</f>
        <v>0.03</v>
      </c>
    </row>
    <row r="28" spans="1:7" x14ac:dyDescent="0.15">
      <c r="A28" s="5">
        <v>1025</v>
      </c>
      <c r="B28" s="5" t="s">
        <v>64</v>
      </c>
      <c r="C28" s="6">
        <v>42403</v>
      </c>
      <c r="D28" s="13" t="s">
        <v>19</v>
      </c>
      <c r="E28" s="7">
        <v>11500</v>
      </c>
      <c r="F28" s="5"/>
      <c r="G28" s="8">
        <f>HLOOKUP(E28,$J$4:$L$5,2,TRUE)</f>
        <v>0.01</v>
      </c>
    </row>
    <row r="29" spans="1:7" x14ac:dyDescent="0.15">
      <c r="A29" s="5">
        <v>1026</v>
      </c>
      <c r="B29" s="5" t="s">
        <v>45</v>
      </c>
      <c r="C29" s="6">
        <v>42403</v>
      </c>
      <c r="D29" s="13" t="s">
        <v>21</v>
      </c>
      <c r="E29" s="7">
        <v>75400</v>
      </c>
      <c r="F29" s="5"/>
      <c r="G29" s="8">
        <f>HLOOKUP(E29,$J$4:$L$5,2,TRUE)</f>
        <v>0.05</v>
      </c>
    </row>
    <row r="30" spans="1:7" x14ac:dyDescent="0.15">
      <c r="A30" s="5">
        <v>1027</v>
      </c>
      <c r="B30" s="5" t="s">
        <v>68</v>
      </c>
      <c r="C30" s="6">
        <v>42421</v>
      </c>
      <c r="D30" s="13" t="s">
        <v>21</v>
      </c>
      <c r="E30" s="7">
        <v>24900</v>
      </c>
      <c r="F30" s="5"/>
      <c r="G30" s="8">
        <f>HLOOKUP(E30,$J$4:$L$5,2,TRUE)</f>
        <v>0.01</v>
      </c>
    </row>
    <row r="31" spans="1:7" x14ac:dyDescent="0.15">
      <c r="A31" s="5">
        <v>1028</v>
      </c>
      <c r="B31" s="5" t="s">
        <v>18</v>
      </c>
      <c r="C31" s="6">
        <v>42421</v>
      </c>
      <c r="D31" s="13" t="s">
        <v>19</v>
      </c>
      <c r="E31" s="7">
        <v>30100</v>
      </c>
      <c r="F31" s="5"/>
      <c r="G31" s="8">
        <f>HLOOKUP(E31,$J$4:$L$5,2,TRUE)</f>
        <v>0.03</v>
      </c>
    </row>
    <row r="32" spans="1:7" x14ac:dyDescent="0.15">
      <c r="A32" s="5">
        <v>1029</v>
      </c>
      <c r="B32" s="5" t="s">
        <v>27</v>
      </c>
      <c r="C32" s="6">
        <v>42434</v>
      </c>
      <c r="D32" s="13" t="s">
        <v>21</v>
      </c>
      <c r="E32" s="7">
        <v>35200</v>
      </c>
      <c r="F32" s="5"/>
      <c r="G32" s="8">
        <f>HLOOKUP(E32,$J$4:$L$5,2,TRUE)</f>
        <v>0.03</v>
      </c>
    </row>
    <row r="33" spans="1:7" x14ac:dyDescent="0.15">
      <c r="A33" s="5">
        <v>1030</v>
      </c>
      <c r="B33" s="5" t="s">
        <v>35</v>
      </c>
      <c r="C33" s="6">
        <v>42437</v>
      </c>
      <c r="D33" s="13" t="s">
        <v>19</v>
      </c>
      <c r="E33" s="7">
        <v>53300</v>
      </c>
      <c r="F33" s="5"/>
      <c r="G33" s="8">
        <f>HLOOKUP(E33,$J$4:$L$5,2,TRUE)</f>
        <v>0.05</v>
      </c>
    </row>
    <row r="34" spans="1:7" x14ac:dyDescent="0.15">
      <c r="A34" s="5">
        <v>1031</v>
      </c>
      <c r="B34" s="5" t="s">
        <v>33</v>
      </c>
      <c r="C34" s="6">
        <v>42438</v>
      </c>
      <c r="D34" s="13" t="s">
        <v>21</v>
      </c>
      <c r="E34" s="7">
        <v>45300</v>
      </c>
      <c r="F34" s="5"/>
      <c r="G34" s="8">
        <f>HLOOKUP(E34,$J$4:$L$5,2,TRUE)</f>
        <v>0.03</v>
      </c>
    </row>
    <row r="35" spans="1:7" x14ac:dyDescent="0.15">
      <c r="A35" s="5">
        <v>1032</v>
      </c>
      <c r="B35" s="5" t="s">
        <v>61</v>
      </c>
      <c r="C35" s="6">
        <v>42442</v>
      </c>
      <c r="D35" s="13" t="s">
        <v>21</v>
      </c>
      <c r="E35" s="7">
        <v>8600</v>
      </c>
      <c r="F35" s="5"/>
      <c r="G35" s="8">
        <f>HLOOKUP(E35,$J$4:$L$5,2,TRUE)</f>
        <v>0.01</v>
      </c>
    </row>
    <row r="36" spans="1:7" x14ac:dyDescent="0.15">
      <c r="A36" s="5">
        <v>1033</v>
      </c>
      <c r="B36" s="5" t="s">
        <v>38</v>
      </c>
      <c r="C36" s="6">
        <v>42463</v>
      </c>
      <c r="D36" s="13" t="s">
        <v>21</v>
      </c>
      <c r="E36" s="7">
        <v>63400</v>
      </c>
      <c r="F36" s="5"/>
      <c r="G36" s="8">
        <f>HLOOKUP(E36,$J$4:$L$5,2,TRUE)</f>
        <v>0.05</v>
      </c>
    </row>
    <row r="37" spans="1:7" x14ac:dyDescent="0.15">
      <c r="A37" s="5">
        <v>1034</v>
      </c>
      <c r="B37" s="5" t="s">
        <v>53</v>
      </c>
      <c r="C37" s="6">
        <v>42466</v>
      </c>
      <c r="D37" s="13" t="s">
        <v>19</v>
      </c>
      <c r="E37" s="7">
        <v>90800</v>
      </c>
      <c r="F37" s="5"/>
      <c r="G37" s="8">
        <f>HLOOKUP(E37,$J$4:$L$5,2,TRUE)</f>
        <v>0.05</v>
      </c>
    </row>
    <row r="38" spans="1:7" x14ac:dyDescent="0.15">
      <c r="A38" s="5">
        <v>1035</v>
      </c>
      <c r="B38" s="5" t="s">
        <v>60</v>
      </c>
      <c r="C38" s="6">
        <v>42477</v>
      </c>
      <c r="D38" s="13" t="s">
        <v>21</v>
      </c>
      <c r="E38" s="7">
        <v>7300</v>
      </c>
      <c r="F38" s="5"/>
      <c r="G38" s="8">
        <f>HLOOKUP(E38,$J$4:$L$5,2,TRUE)</f>
        <v>0.01</v>
      </c>
    </row>
    <row r="39" spans="1:7" x14ac:dyDescent="0.15">
      <c r="A39" s="5">
        <v>1036</v>
      </c>
      <c r="B39" s="5" t="s">
        <v>54</v>
      </c>
      <c r="C39" s="6">
        <v>42498</v>
      </c>
      <c r="D39" s="13" t="s">
        <v>21</v>
      </c>
      <c r="E39" s="7">
        <v>91600</v>
      </c>
      <c r="F39" s="5"/>
      <c r="G39" s="8">
        <f>HLOOKUP(E39,$J$4:$L$5,2,TRUE)</f>
        <v>0.05</v>
      </c>
    </row>
    <row r="40" spans="1:7" x14ac:dyDescent="0.15">
      <c r="A40" s="5">
        <v>1037</v>
      </c>
      <c r="B40" s="5" t="s">
        <v>69</v>
      </c>
      <c r="C40" s="6">
        <v>42506</v>
      </c>
      <c r="D40" s="13" t="s">
        <v>19</v>
      </c>
      <c r="E40" s="7">
        <v>25200</v>
      </c>
      <c r="F40" s="5"/>
      <c r="G40" s="8">
        <f>HLOOKUP(E40,$J$4:$L$5,2,TRUE)</f>
        <v>0.01</v>
      </c>
    </row>
    <row r="41" spans="1:7" x14ac:dyDescent="0.15">
      <c r="A41" s="5">
        <v>1038</v>
      </c>
      <c r="B41" s="5" t="s">
        <v>43</v>
      </c>
      <c r="C41" s="6">
        <v>42522</v>
      </c>
      <c r="D41" s="13" t="s">
        <v>21</v>
      </c>
      <c r="E41" s="7">
        <v>73600</v>
      </c>
      <c r="F41" s="5"/>
      <c r="G41" s="8">
        <f>HLOOKUP(E41,$J$4:$L$5,2,TRUE)</f>
        <v>0.05</v>
      </c>
    </row>
    <row r="42" spans="1:7" x14ac:dyDescent="0.15">
      <c r="A42" s="5">
        <v>1039</v>
      </c>
      <c r="B42" s="5" t="s">
        <v>39</v>
      </c>
      <c r="C42" s="6">
        <v>42523</v>
      </c>
      <c r="D42" s="13" t="s">
        <v>21</v>
      </c>
      <c r="E42" s="7">
        <v>68400</v>
      </c>
      <c r="F42" s="5"/>
      <c r="G42" s="8">
        <f>HLOOKUP(E42,$J$4:$L$5,2,TRUE)</f>
        <v>0.05</v>
      </c>
    </row>
    <row r="43" spans="1:7" x14ac:dyDescent="0.15">
      <c r="A43" s="5">
        <v>1040</v>
      </c>
      <c r="B43" s="5" t="s">
        <v>52</v>
      </c>
      <c r="C43" s="6">
        <v>42583</v>
      </c>
      <c r="D43" s="13" t="s">
        <v>21</v>
      </c>
      <c r="E43" s="7">
        <v>89400</v>
      </c>
      <c r="F43" s="5"/>
      <c r="G43" s="8">
        <f>HLOOKUP(E43,$J$4:$L$5,2,TRUE)</f>
        <v>0.05</v>
      </c>
    </row>
    <row r="44" spans="1:7" x14ac:dyDescent="0.15">
      <c r="A44" s="5">
        <v>1041</v>
      </c>
      <c r="B44" s="5" t="s">
        <v>50</v>
      </c>
      <c r="C44" s="6">
        <v>42619</v>
      </c>
      <c r="D44" s="13" t="s">
        <v>19</v>
      </c>
      <c r="E44" s="7">
        <v>88000</v>
      </c>
      <c r="F44" s="5"/>
      <c r="G44" s="8">
        <f>HLOOKUP(E44,$J$4:$L$5,2,TRUE)</f>
        <v>0.05</v>
      </c>
    </row>
    <row r="45" spans="1:7" x14ac:dyDescent="0.15">
      <c r="A45" s="5">
        <v>1042</v>
      </c>
      <c r="B45" s="5" t="s">
        <v>62</v>
      </c>
      <c r="C45" s="6">
        <v>42641</v>
      </c>
      <c r="D45" s="13" t="s">
        <v>19</v>
      </c>
      <c r="E45" s="7">
        <v>9500</v>
      </c>
      <c r="F45" s="5"/>
      <c r="G45" s="8">
        <f>HLOOKUP(E45,$J$4:$L$5,2,TRUE)</f>
        <v>0.01</v>
      </c>
    </row>
    <row r="46" spans="1:7" x14ac:dyDescent="0.15">
      <c r="A46" s="5">
        <v>1043</v>
      </c>
      <c r="B46" s="5" t="s">
        <v>48</v>
      </c>
      <c r="C46" s="6">
        <v>42645</v>
      </c>
      <c r="D46" s="13" t="s">
        <v>19</v>
      </c>
      <c r="E46" s="7">
        <v>80200</v>
      </c>
      <c r="F46" s="5"/>
      <c r="G46" s="8">
        <f>HLOOKUP(E46,$J$4:$L$5,2,TRUE)</f>
        <v>0.05</v>
      </c>
    </row>
    <row r="47" spans="1:7" x14ac:dyDescent="0.15">
      <c r="A47" s="5">
        <v>1044</v>
      </c>
      <c r="B47" s="5" t="s">
        <v>31</v>
      </c>
      <c r="C47" s="6">
        <v>42649</v>
      </c>
      <c r="D47" s="13" t="s">
        <v>19</v>
      </c>
      <c r="E47" s="7">
        <v>42600</v>
      </c>
      <c r="F47" s="5"/>
      <c r="G47" s="8">
        <f>HLOOKUP(E47,$J$4:$L$5,2,TRUE)</f>
        <v>0.03</v>
      </c>
    </row>
    <row r="48" spans="1:7" x14ac:dyDescent="0.15">
      <c r="A48" s="5">
        <v>1045</v>
      </c>
      <c r="B48" s="5" t="s">
        <v>51</v>
      </c>
      <c r="C48" s="6">
        <v>42688</v>
      </c>
      <c r="D48" s="13" t="s">
        <v>21</v>
      </c>
      <c r="E48" s="7">
        <v>88100</v>
      </c>
      <c r="F48" s="5"/>
      <c r="G48" s="8">
        <f>HLOOKUP(E48,$J$4:$L$5,2,TRUE)</f>
        <v>0.05</v>
      </c>
    </row>
    <row r="49" spans="1:7" x14ac:dyDescent="0.15">
      <c r="A49" s="5">
        <v>1046</v>
      </c>
      <c r="B49" s="5" t="s">
        <v>46</v>
      </c>
      <c r="C49" s="6">
        <v>42694</v>
      </c>
      <c r="D49" s="13" t="s">
        <v>21</v>
      </c>
      <c r="E49" s="7">
        <v>75400</v>
      </c>
      <c r="F49" s="5"/>
      <c r="G49" s="8">
        <f>HLOOKUP(E49,$J$4:$L$5,2,TRUE)</f>
        <v>0.05</v>
      </c>
    </row>
    <row r="50" spans="1:7" x14ac:dyDescent="0.15">
      <c r="A50" s="5">
        <v>1047</v>
      </c>
      <c r="B50" s="5" t="s">
        <v>66</v>
      </c>
      <c r="C50" s="6">
        <v>42712</v>
      </c>
      <c r="D50" s="13" t="s">
        <v>21</v>
      </c>
      <c r="E50" s="7">
        <v>20700</v>
      </c>
      <c r="F50" s="5"/>
      <c r="G50" s="8">
        <f>HLOOKUP(E50,$J$4:$L$5,2,TRUE)</f>
        <v>0.01</v>
      </c>
    </row>
    <row r="51" spans="1:7" x14ac:dyDescent="0.15">
      <c r="A51" s="5">
        <v>1048</v>
      </c>
      <c r="B51" s="5" t="s">
        <v>30</v>
      </c>
      <c r="C51" s="6">
        <v>42716</v>
      </c>
      <c r="D51" s="13" t="s">
        <v>19</v>
      </c>
      <c r="E51" s="7">
        <v>40900</v>
      </c>
      <c r="F51" s="5"/>
      <c r="G51" s="8">
        <f>HLOOKUP(E51,$J$4:$L$5,2,TRUE)</f>
        <v>0.03</v>
      </c>
    </row>
    <row r="52" spans="1:7" x14ac:dyDescent="0.15">
      <c r="A52" s="5">
        <v>1049</v>
      </c>
      <c r="B52" s="5" t="s">
        <v>44</v>
      </c>
      <c r="C52" s="6">
        <v>42719</v>
      </c>
      <c r="D52" s="13" t="s">
        <v>21</v>
      </c>
      <c r="E52" s="7">
        <v>74700</v>
      </c>
      <c r="F52" s="5"/>
      <c r="G52" s="8">
        <f>HLOOKUP(E52,$J$4:$L$5,2,TRUE)</f>
        <v>0.05</v>
      </c>
    </row>
    <row r="53" spans="1:7" x14ac:dyDescent="0.15">
      <c r="A53" s="5">
        <v>1050</v>
      </c>
      <c r="B53" s="5" t="s">
        <v>28</v>
      </c>
      <c r="C53" s="6">
        <v>42729</v>
      </c>
      <c r="D53" s="13" t="s">
        <v>21</v>
      </c>
      <c r="E53" s="7">
        <v>36300</v>
      </c>
      <c r="F53" s="5"/>
      <c r="G53" s="8">
        <f>HLOOKUP(E53,$J$4:$L$5,2,TRUE)</f>
        <v>0.03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7"/>
  <sheetViews>
    <sheetView workbookViewId="0"/>
  </sheetViews>
  <sheetFormatPr defaultRowHeight="13.5" x14ac:dyDescent="0.15"/>
  <cols>
    <col min="1" max="1" width="5.75" customWidth="1"/>
    <col min="2" max="2" width="11" customWidth="1"/>
    <col min="4" max="4" width="13" customWidth="1"/>
    <col min="5" max="5" width="10.875" customWidth="1"/>
    <col min="6" max="6" width="12.75" customWidth="1"/>
    <col min="8" max="8" width="12.75" customWidth="1"/>
    <col min="9" max="9" width="10" customWidth="1"/>
    <col min="10" max="10" width="11" customWidth="1"/>
    <col min="11" max="11" width="3.625" customWidth="1"/>
    <col min="12" max="12" width="5.875" customWidth="1"/>
    <col min="13" max="13" width="3.375" bestFit="1" customWidth="1"/>
    <col min="14" max="14" width="6.125" bestFit="1" customWidth="1"/>
  </cols>
  <sheetData>
    <row r="1" spans="1:15" ht="21" x14ac:dyDescent="0.15">
      <c r="A1" s="1" t="s">
        <v>0</v>
      </c>
    </row>
    <row r="2" spans="1:15" x14ac:dyDescent="0.15">
      <c r="L2" t="s">
        <v>152</v>
      </c>
    </row>
    <row r="3" spans="1:15" x14ac:dyDescent="0.15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L3" s="28" t="s">
        <v>154</v>
      </c>
      <c r="M3" s="28"/>
      <c r="N3" s="28"/>
      <c r="O3" s="11" t="s">
        <v>1</v>
      </c>
    </row>
    <row r="4" spans="1:15" x14ac:dyDescent="0.15">
      <c r="A4" s="5">
        <v>1</v>
      </c>
      <c r="B4" s="6">
        <v>42826</v>
      </c>
      <c r="C4" s="5">
        <v>1008</v>
      </c>
      <c r="D4" s="5" t="s">
        <v>70</v>
      </c>
      <c r="E4" s="5">
        <f>VLOOKUP(C4,会員一覧!$A$4:$G$53,6,FALSE)</f>
        <v>0</v>
      </c>
      <c r="F4" s="17">
        <v>0.625</v>
      </c>
      <c r="G4" s="5">
        <v>4</v>
      </c>
      <c r="H4" s="17"/>
      <c r="I4" s="12">
        <f>G4*VLOOKUP(F4,$L$4:$O$5,4,TRUE)</f>
        <v>1600</v>
      </c>
      <c r="J4" s="5">
        <f>VLOOKUP(C4,会員一覧!$A$4:$G$53,7,FALSE)*利用履歴!I121</f>
        <v>20</v>
      </c>
      <c r="L4" s="24">
        <v>0.41666666666666669</v>
      </c>
      <c r="M4" s="25" t="s">
        <v>153</v>
      </c>
      <c r="N4" s="26">
        <v>0.75</v>
      </c>
      <c r="O4" s="7">
        <v>400</v>
      </c>
    </row>
    <row r="5" spans="1:15" x14ac:dyDescent="0.15">
      <c r="A5" s="5">
        <v>2</v>
      </c>
      <c r="B5" s="6">
        <v>42826</v>
      </c>
      <c r="C5" s="5">
        <v>1003</v>
      </c>
      <c r="D5" s="5" t="s">
        <v>71</v>
      </c>
      <c r="E5" s="5">
        <f>VLOOKUP(C5,会員一覧!$A$4:$G$53,6,FALSE)</f>
        <v>0</v>
      </c>
      <c r="F5" s="17">
        <v>0.45833333333333331</v>
      </c>
      <c r="G5" s="5">
        <v>3</v>
      </c>
      <c r="H5" s="17"/>
      <c r="I5" s="12">
        <f>G5*VLOOKUP(F5,$L$4:$O$5,4,TRUE)</f>
        <v>1200</v>
      </c>
      <c r="J5" s="5">
        <f>VLOOKUP(C5,会員一覧!$A$4:$G$53,7,FALSE)*利用履歴!I70</f>
        <v>75</v>
      </c>
      <c r="L5" s="24">
        <v>0.75</v>
      </c>
      <c r="M5" s="25" t="s">
        <v>153</v>
      </c>
      <c r="N5" s="27">
        <v>8.3333333333333329E-2</v>
      </c>
      <c r="O5" s="7">
        <v>500</v>
      </c>
    </row>
    <row r="6" spans="1:15" x14ac:dyDescent="0.15">
      <c r="A6" s="5">
        <v>3</v>
      </c>
      <c r="B6" s="6">
        <v>42827</v>
      </c>
      <c r="C6" s="5">
        <v>1042</v>
      </c>
      <c r="D6" s="5" t="s">
        <v>72</v>
      </c>
      <c r="E6" s="5">
        <f>VLOOKUP(C6,会員一覧!$A$4:$G$53,6,FALSE)</f>
        <v>0</v>
      </c>
      <c r="F6" s="17">
        <v>0.60416666666666663</v>
      </c>
      <c r="G6" s="5">
        <v>1</v>
      </c>
      <c r="H6" s="17"/>
      <c r="I6" s="12">
        <f>G6*VLOOKUP(F6,$L$4:$O$5,4,TRUE)</f>
        <v>400</v>
      </c>
      <c r="J6" s="5">
        <f>VLOOKUP(C6,会員一覧!$A$4:$G$53,7,FALSE)*利用履歴!I122</f>
        <v>16</v>
      </c>
    </row>
    <row r="7" spans="1:15" x14ac:dyDescent="0.15">
      <c r="A7" s="5">
        <v>4</v>
      </c>
      <c r="B7" s="6">
        <v>42827</v>
      </c>
      <c r="C7" s="5">
        <v>1016</v>
      </c>
      <c r="D7" s="5" t="s">
        <v>73</v>
      </c>
      <c r="E7" s="5">
        <f>VLOOKUP(C7,会員一覧!$A$4:$G$53,6,FALSE)</f>
        <v>0</v>
      </c>
      <c r="F7" s="17">
        <v>0.6875</v>
      </c>
      <c r="G7" s="5">
        <v>5</v>
      </c>
      <c r="H7" s="17"/>
      <c r="I7" s="12">
        <f>G7*VLOOKUP(F7,$L$4:$O$5,4,TRUE)</f>
        <v>2000</v>
      </c>
      <c r="J7" s="5">
        <f>VLOOKUP(C7,会員一覧!$A$4:$G$53,7,FALSE)*利用履歴!I123</f>
        <v>20</v>
      </c>
    </row>
    <row r="8" spans="1:15" x14ac:dyDescent="0.15">
      <c r="A8" s="5">
        <v>5</v>
      </c>
      <c r="B8" s="6">
        <v>42827</v>
      </c>
      <c r="C8" s="5">
        <v>1008</v>
      </c>
      <c r="D8" s="5" t="s">
        <v>70</v>
      </c>
      <c r="E8" s="5">
        <f>VLOOKUP(C8,会員一覧!$A$4:$G$53,6,FALSE)</f>
        <v>0</v>
      </c>
      <c r="F8" s="17">
        <v>0.75</v>
      </c>
      <c r="G8" s="5">
        <v>2</v>
      </c>
      <c r="H8" s="17"/>
      <c r="I8" s="12">
        <f>G8*VLOOKUP(F8,$L$4:$O$5,4,TRUE)</f>
        <v>1000</v>
      </c>
      <c r="J8" s="5">
        <f>VLOOKUP(C8,会員一覧!$A$4:$G$53,7,FALSE)*利用履歴!I124</f>
        <v>5</v>
      </c>
    </row>
    <row r="9" spans="1:15" x14ac:dyDescent="0.15">
      <c r="A9" s="5">
        <v>6</v>
      </c>
      <c r="B9" s="6">
        <v>42828</v>
      </c>
      <c r="C9" s="5">
        <v>1007</v>
      </c>
      <c r="D9" s="5" t="s">
        <v>74</v>
      </c>
      <c r="E9" s="5">
        <f>VLOOKUP(C9,会員一覧!$A$4:$G$53,6,FALSE)</f>
        <v>0</v>
      </c>
      <c r="F9" s="17">
        <v>0.58333333333333337</v>
      </c>
      <c r="G9" s="5">
        <v>4</v>
      </c>
      <c r="H9" s="17"/>
      <c r="I9" s="12">
        <f>G9*VLOOKUP(F9,$L$4:$O$5,4,TRUE)</f>
        <v>1600</v>
      </c>
      <c r="J9" s="5">
        <f>VLOOKUP(C9,会員一覧!$A$4:$G$53,7,FALSE)*利用履歴!I71</f>
        <v>40</v>
      </c>
    </row>
    <row r="10" spans="1:15" x14ac:dyDescent="0.15">
      <c r="A10" s="5">
        <v>7</v>
      </c>
      <c r="B10" s="6">
        <v>42830</v>
      </c>
      <c r="C10" s="5">
        <v>1026</v>
      </c>
      <c r="D10" s="5" t="s">
        <v>75</v>
      </c>
      <c r="E10" s="5">
        <f>VLOOKUP(C10,会員一覧!$A$4:$G$53,6,FALSE)</f>
        <v>0</v>
      </c>
      <c r="F10" s="17">
        <v>0.6875</v>
      </c>
      <c r="G10" s="5">
        <v>1</v>
      </c>
      <c r="H10" s="17"/>
      <c r="I10" s="12">
        <f>G10*VLOOKUP(F10,$L$4:$O$5,4,TRUE)</f>
        <v>400</v>
      </c>
      <c r="J10" s="5">
        <f>VLOOKUP(C10,会員一覧!$A$4:$G$53,7,FALSE)*利用履歴!I72</f>
        <v>125</v>
      </c>
    </row>
    <row r="11" spans="1:15" x14ac:dyDescent="0.15">
      <c r="A11" s="5">
        <v>8</v>
      </c>
      <c r="B11" s="6">
        <v>42831</v>
      </c>
      <c r="C11" s="5">
        <v>1040</v>
      </c>
      <c r="D11" s="5" t="s">
        <v>76</v>
      </c>
      <c r="E11" s="5">
        <f>VLOOKUP(C11,会員一覧!$A$4:$G$53,6,FALSE)</f>
        <v>0</v>
      </c>
      <c r="F11" s="17">
        <v>0.41666666666666669</v>
      </c>
      <c r="G11" s="5">
        <v>5</v>
      </c>
      <c r="H11" s="17"/>
      <c r="I11" s="12">
        <f>G11*VLOOKUP(F11,$L$4:$O$5,4,TRUE)</f>
        <v>2000</v>
      </c>
      <c r="J11" s="5">
        <f>VLOOKUP(C11,会員一覧!$A$4:$G$53,7,FALSE)*利用履歴!I73</f>
        <v>20</v>
      </c>
    </row>
    <row r="12" spans="1:15" x14ac:dyDescent="0.15">
      <c r="A12" s="5">
        <v>9</v>
      </c>
      <c r="B12" s="6">
        <v>42831</v>
      </c>
      <c r="C12" s="5">
        <v>1014</v>
      </c>
      <c r="D12" s="5" t="s">
        <v>77</v>
      </c>
      <c r="E12" s="5">
        <f>VLOOKUP(C12,会員一覧!$A$4:$G$53,6,FALSE)</f>
        <v>0</v>
      </c>
      <c r="F12" s="17">
        <v>0.75</v>
      </c>
      <c r="G12" s="5">
        <v>3</v>
      </c>
      <c r="H12" s="17"/>
      <c r="I12" s="12">
        <f>G12*VLOOKUP(F12,$L$4:$O$5,4,TRUE)</f>
        <v>1500</v>
      </c>
      <c r="J12" s="5">
        <f>VLOOKUP(C12,会員一覧!$A$4:$G$53,7,FALSE)*利用履歴!I74</f>
        <v>40</v>
      </c>
    </row>
    <row r="13" spans="1:15" x14ac:dyDescent="0.15">
      <c r="A13" s="5">
        <v>10</v>
      </c>
      <c r="B13" s="6">
        <v>42831</v>
      </c>
      <c r="C13" s="5">
        <v>1043</v>
      </c>
      <c r="D13" s="5" t="s">
        <v>78</v>
      </c>
      <c r="E13" s="5">
        <f>VLOOKUP(C13,会員一覧!$A$4:$G$53,6,FALSE)</f>
        <v>0</v>
      </c>
      <c r="F13" s="17">
        <v>0.6875</v>
      </c>
      <c r="G13" s="5">
        <v>4</v>
      </c>
      <c r="H13" s="17"/>
      <c r="I13" s="12">
        <f>G13*VLOOKUP(F13,$L$4:$O$5,4,TRUE)</f>
        <v>1600</v>
      </c>
      <c r="J13" s="5">
        <f>VLOOKUP(C13,会員一覧!$A$4:$G$53,7,FALSE)*利用履歴!I75</f>
        <v>80</v>
      </c>
    </row>
    <row r="14" spans="1:15" x14ac:dyDescent="0.15">
      <c r="A14" s="5">
        <v>11</v>
      </c>
      <c r="B14" s="6">
        <v>42831</v>
      </c>
      <c r="C14" s="5">
        <v>1022</v>
      </c>
      <c r="D14" s="5" t="s">
        <v>79</v>
      </c>
      <c r="E14" s="5">
        <f>VLOOKUP(C14,会員一覧!$A$4:$G$53,6,FALSE)</f>
        <v>0</v>
      </c>
      <c r="F14" s="17">
        <v>0.75</v>
      </c>
      <c r="G14" s="5">
        <v>1</v>
      </c>
      <c r="H14" s="17"/>
      <c r="I14" s="12">
        <f>G14*VLOOKUP(F14,$L$4:$O$5,4,TRUE)</f>
        <v>500</v>
      </c>
      <c r="J14" s="5">
        <f>VLOOKUP(C14,会員一覧!$A$4:$G$53,7,FALSE)*利用履歴!I76</f>
        <v>75</v>
      </c>
    </row>
    <row r="15" spans="1:15" x14ac:dyDescent="0.15">
      <c r="A15" s="5">
        <v>12</v>
      </c>
      <c r="B15" s="6">
        <v>42833</v>
      </c>
      <c r="C15" s="5">
        <v>1022</v>
      </c>
      <c r="D15" s="5" t="s">
        <v>79</v>
      </c>
      <c r="E15" s="5">
        <f>VLOOKUP(C15,会員一覧!$A$4:$G$53,6,FALSE)</f>
        <v>0</v>
      </c>
      <c r="F15" s="17">
        <v>0.58333333333333337</v>
      </c>
      <c r="G15" s="5">
        <v>3</v>
      </c>
      <c r="H15" s="17"/>
      <c r="I15" s="12">
        <f>G15*VLOOKUP(F15,$L$4:$O$5,4,TRUE)</f>
        <v>1200</v>
      </c>
      <c r="J15" s="5">
        <f>VLOOKUP(C15,会員一覧!$A$4:$G$53,7,FALSE)*利用履歴!I77</f>
        <v>50</v>
      </c>
    </row>
    <row r="16" spans="1:15" x14ac:dyDescent="0.15">
      <c r="A16" s="5">
        <v>13</v>
      </c>
      <c r="B16" s="6">
        <v>42831</v>
      </c>
      <c r="C16" s="5">
        <v>1015</v>
      </c>
      <c r="D16" s="5" t="s">
        <v>80</v>
      </c>
      <c r="E16" s="5">
        <f>VLOOKUP(C16,会員一覧!$A$4:$G$53,6,FALSE)</f>
        <v>0</v>
      </c>
      <c r="F16" s="17">
        <v>0.55555555555555558</v>
      </c>
      <c r="G16" s="5">
        <v>2</v>
      </c>
      <c r="H16" s="17"/>
      <c r="I16" s="12">
        <f>G16*VLOOKUP(F16,$L$4:$O$5,4,TRUE)</f>
        <v>800</v>
      </c>
      <c r="J16" s="5">
        <f>VLOOKUP(C16,会員一覧!$A$4:$G$53,7,FALSE)*利用履歴!I78</f>
        <v>80</v>
      </c>
    </row>
    <row r="17" spans="1:10" x14ac:dyDescent="0.15">
      <c r="A17" s="5">
        <v>14</v>
      </c>
      <c r="B17" s="6">
        <v>42833</v>
      </c>
      <c r="C17" s="5">
        <v>1043</v>
      </c>
      <c r="D17" s="5" t="s">
        <v>78</v>
      </c>
      <c r="E17" s="5">
        <f>VLOOKUP(C17,会員一覧!$A$4:$G$53,6,FALSE)</f>
        <v>0</v>
      </c>
      <c r="F17" s="17">
        <v>0.79166666666666663</v>
      </c>
      <c r="G17" s="5">
        <v>1</v>
      </c>
      <c r="H17" s="17"/>
      <c r="I17" s="12">
        <f>G17*VLOOKUP(F17,$L$4:$O$5,4,TRUE)</f>
        <v>500</v>
      </c>
      <c r="J17" s="5">
        <f>VLOOKUP(C17,会員一覧!$A$4:$G$53,7,FALSE)*利用履歴!I79</f>
        <v>80</v>
      </c>
    </row>
    <row r="18" spans="1:10" x14ac:dyDescent="0.15">
      <c r="A18" s="5">
        <v>15</v>
      </c>
      <c r="B18" s="6">
        <v>42831</v>
      </c>
      <c r="C18" s="5">
        <v>1041</v>
      </c>
      <c r="D18" s="5" t="s">
        <v>81</v>
      </c>
      <c r="E18" s="5">
        <f>VLOOKUP(C18,会員一覧!$A$4:$G$53,6,FALSE)</f>
        <v>0</v>
      </c>
      <c r="F18" s="17">
        <v>0.5625</v>
      </c>
      <c r="G18" s="5">
        <v>4</v>
      </c>
      <c r="H18" s="17"/>
      <c r="I18" s="12">
        <f>G18*VLOOKUP(F18,$L$4:$O$5,4,TRUE)</f>
        <v>1600</v>
      </c>
      <c r="J18" s="5">
        <f>VLOOKUP(C18,会員一覧!$A$4:$G$53,7,FALSE)*利用履歴!I80</f>
        <v>80</v>
      </c>
    </row>
    <row r="19" spans="1:10" x14ac:dyDescent="0.15">
      <c r="A19" s="5">
        <v>16</v>
      </c>
      <c r="B19" s="6">
        <v>42831</v>
      </c>
      <c r="C19" s="5">
        <v>1034</v>
      </c>
      <c r="D19" s="5" t="s">
        <v>82</v>
      </c>
      <c r="E19" s="5">
        <f>VLOOKUP(C19,会員一覧!$A$4:$G$53,6,FALSE)</f>
        <v>0</v>
      </c>
      <c r="F19" s="17">
        <v>0.75</v>
      </c>
      <c r="G19" s="5">
        <v>3</v>
      </c>
      <c r="H19" s="17"/>
      <c r="I19" s="12">
        <f>G19*VLOOKUP(F19,$L$4:$O$5,4,TRUE)</f>
        <v>1500</v>
      </c>
      <c r="J19" s="5">
        <f>VLOOKUP(C19,会員一覧!$A$4:$G$53,7,FALSE)*利用履歴!I81</f>
        <v>20</v>
      </c>
    </row>
    <row r="20" spans="1:10" x14ac:dyDescent="0.15">
      <c r="A20" s="5">
        <v>17</v>
      </c>
      <c r="B20" s="6">
        <v>42832</v>
      </c>
      <c r="C20" s="5">
        <v>1013</v>
      </c>
      <c r="D20" s="5" t="s">
        <v>83</v>
      </c>
      <c r="E20" s="5">
        <f>VLOOKUP(C20,会員一覧!$A$4:$G$53,6,FALSE)</f>
        <v>0</v>
      </c>
      <c r="F20" s="17">
        <v>0.625</v>
      </c>
      <c r="G20" s="5">
        <v>3</v>
      </c>
      <c r="H20" s="17"/>
      <c r="I20" s="12">
        <f>G20*VLOOKUP(F20,$L$4:$O$5,4,TRUE)</f>
        <v>1200</v>
      </c>
      <c r="J20" s="5">
        <f>VLOOKUP(C20,会員一覧!$A$4:$G$53,7,FALSE)*利用履歴!I82</f>
        <v>100</v>
      </c>
    </row>
    <row r="21" spans="1:10" x14ac:dyDescent="0.15">
      <c r="A21" s="5">
        <v>18</v>
      </c>
      <c r="B21" s="6">
        <v>42832</v>
      </c>
      <c r="C21" s="5">
        <v>1015</v>
      </c>
      <c r="D21" s="5" t="s">
        <v>80</v>
      </c>
      <c r="E21" s="5">
        <f>VLOOKUP(C21,会員一覧!$A$4:$G$53,6,FALSE)</f>
        <v>0</v>
      </c>
      <c r="F21" s="17">
        <v>0.58333333333333337</v>
      </c>
      <c r="G21" s="5">
        <v>4</v>
      </c>
      <c r="H21" s="17"/>
      <c r="I21" s="12">
        <f>G21*VLOOKUP(F21,$L$4:$O$5,4,TRUE)</f>
        <v>1600</v>
      </c>
      <c r="J21" s="5">
        <f>VLOOKUP(C21,会員一覧!$A$4:$G$53,7,FALSE)*利用履歴!I83</f>
        <v>60</v>
      </c>
    </row>
    <row r="22" spans="1:10" x14ac:dyDescent="0.15">
      <c r="A22" s="5">
        <v>19</v>
      </c>
      <c r="B22" s="6">
        <v>42832</v>
      </c>
      <c r="C22" s="5">
        <v>1049</v>
      </c>
      <c r="D22" s="5" t="s">
        <v>84</v>
      </c>
      <c r="E22" s="5">
        <f>VLOOKUP(C22,会員一覧!$A$4:$G$53,6,FALSE)</f>
        <v>0</v>
      </c>
      <c r="F22" s="17">
        <v>0.60416666666666663</v>
      </c>
      <c r="G22" s="5">
        <v>3</v>
      </c>
      <c r="H22" s="17"/>
      <c r="I22" s="12">
        <f>G22*VLOOKUP(F22,$L$4:$O$5,4,TRUE)</f>
        <v>1200</v>
      </c>
      <c r="J22" s="5">
        <f>VLOOKUP(C22,会員一覧!$A$4:$G$53,7,FALSE)*利用履歴!I84</f>
        <v>60</v>
      </c>
    </row>
    <row r="23" spans="1:10" x14ac:dyDescent="0.15">
      <c r="A23" s="5">
        <v>20</v>
      </c>
      <c r="B23" s="6">
        <v>42833</v>
      </c>
      <c r="C23" s="5">
        <v>1046</v>
      </c>
      <c r="D23" s="5" t="s">
        <v>85</v>
      </c>
      <c r="E23" s="5">
        <f>VLOOKUP(C23,会員一覧!$A$4:$G$53,6,FALSE)</f>
        <v>0</v>
      </c>
      <c r="F23" s="17">
        <v>0.6875</v>
      </c>
      <c r="G23" s="5">
        <v>2</v>
      </c>
      <c r="H23" s="17"/>
      <c r="I23" s="12">
        <f>G23*VLOOKUP(F23,$L$4:$O$5,4,TRUE)</f>
        <v>800</v>
      </c>
      <c r="J23" s="5">
        <f>VLOOKUP(C23,会員一覧!$A$4:$G$53,7,FALSE)*利用履歴!I85</f>
        <v>100</v>
      </c>
    </row>
    <row r="24" spans="1:10" x14ac:dyDescent="0.15">
      <c r="A24" s="5">
        <v>21</v>
      </c>
      <c r="B24" s="6">
        <v>42833</v>
      </c>
      <c r="C24" s="5">
        <v>1025</v>
      </c>
      <c r="D24" s="5" t="s">
        <v>86</v>
      </c>
      <c r="E24" s="5">
        <f>VLOOKUP(C24,会員一覧!$A$4:$G$53,6,FALSE)</f>
        <v>0</v>
      </c>
      <c r="F24" s="17">
        <v>0.5625</v>
      </c>
      <c r="G24" s="5">
        <v>3</v>
      </c>
      <c r="H24" s="17"/>
      <c r="I24" s="12">
        <f>G24*VLOOKUP(F24,$L$4:$O$5,4,TRUE)</f>
        <v>1200</v>
      </c>
      <c r="J24" s="5">
        <f>VLOOKUP(C24,会員一覧!$A$4:$G$53,7,FALSE)*利用履歴!I125</f>
        <v>15</v>
      </c>
    </row>
    <row r="25" spans="1:10" x14ac:dyDescent="0.15">
      <c r="A25" s="5">
        <v>22</v>
      </c>
      <c r="B25" s="6">
        <v>42833</v>
      </c>
      <c r="C25" s="5">
        <v>1008</v>
      </c>
      <c r="D25" s="5" t="s">
        <v>70</v>
      </c>
      <c r="E25" s="5">
        <f>VLOOKUP(C25,会員一覧!$A$4:$G$53,6,FALSE)</f>
        <v>0</v>
      </c>
      <c r="F25" s="17">
        <v>0.55555555555555558</v>
      </c>
      <c r="G25" s="5">
        <v>3</v>
      </c>
      <c r="H25" s="17"/>
      <c r="I25" s="12">
        <f>G25*VLOOKUP(F25,$L$4:$O$5,4,TRUE)</f>
        <v>1200</v>
      </c>
      <c r="J25" s="5">
        <f>VLOOKUP(C25,会員一覧!$A$4:$G$53,7,FALSE)*利用履歴!I126</f>
        <v>8</v>
      </c>
    </row>
    <row r="26" spans="1:10" x14ac:dyDescent="0.15">
      <c r="A26" s="5">
        <v>23</v>
      </c>
      <c r="B26" s="6">
        <v>42835</v>
      </c>
      <c r="C26" s="5">
        <v>1008</v>
      </c>
      <c r="D26" s="5" t="s">
        <v>70</v>
      </c>
      <c r="E26" s="5">
        <f>VLOOKUP(C26,会員一覧!$A$4:$G$53,6,FALSE)</f>
        <v>0</v>
      </c>
      <c r="F26" s="17">
        <v>0.6875</v>
      </c>
      <c r="G26" s="5">
        <v>4</v>
      </c>
      <c r="H26" s="17"/>
      <c r="I26" s="12">
        <f>G26*VLOOKUP(F26,$L$4:$O$5,4,TRUE)</f>
        <v>1600</v>
      </c>
      <c r="J26" s="5">
        <f>VLOOKUP(C26,会員一覧!$A$4:$G$53,7,FALSE)*利用履歴!I127</f>
        <v>16</v>
      </c>
    </row>
    <row r="27" spans="1:10" x14ac:dyDescent="0.15">
      <c r="A27" s="5">
        <v>24</v>
      </c>
      <c r="B27" s="6">
        <v>42834</v>
      </c>
      <c r="C27" s="5">
        <v>1032</v>
      </c>
      <c r="D27" s="5" t="s">
        <v>87</v>
      </c>
      <c r="E27" s="5">
        <f>VLOOKUP(C27,会員一覧!$A$4:$G$53,6,FALSE)</f>
        <v>0</v>
      </c>
      <c r="F27" s="17">
        <v>0.625</v>
      </c>
      <c r="G27" s="5">
        <v>1</v>
      </c>
      <c r="H27" s="17"/>
      <c r="I27" s="12">
        <f>G27*VLOOKUP(F27,$L$4:$O$5,4,TRUE)</f>
        <v>400</v>
      </c>
      <c r="J27" s="5">
        <f>VLOOKUP(C27,会員一覧!$A$4:$G$53,7,FALSE)*利用履歴!I128</f>
        <v>8</v>
      </c>
    </row>
    <row r="28" spans="1:10" x14ac:dyDescent="0.15">
      <c r="A28" s="5">
        <v>25</v>
      </c>
      <c r="B28" s="6">
        <v>42835</v>
      </c>
      <c r="C28" s="5">
        <v>1035</v>
      </c>
      <c r="D28" s="5" t="s">
        <v>88</v>
      </c>
      <c r="E28" s="5">
        <f>VLOOKUP(C28,会員一覧!$A$4:$G$53,6,FALSE)</f>
        <v>0</v>
      </c>
      <c r="F28" s="17">
        <v>0.58333333333333337</v>
      </c>
      <c r="G28" s="5">
        <v>2</v>
      </c>
      <c r="H28" s="17"/>
      <c r="I28" s="12">
        <f>G28*VLOOKUP(F28,$L$4:$O$5,4,TRUE)</f>
        <v>800</v>
      </c>
      <c r="J28" s="5">
        <f>VLOOKUP(C28,会員一覧!$A$4:$G$53,7,FALSE)*利用履歴!I129</f>
        <v>12</v>
      </c>
    </row>
    <row r="29" spans="1:10" x14ac:dyDescent="0.15">
      <c r="A29" s="5">
        <v>26</v>
      </c>
      <c r="B29" s="6">
        <v>42835</v>
      </c>
      <c r="C29" s="5">
        <v>1027</v>
      </c>
      <c r="D29" s="5" t="s">
        <v>89</v>
      </c>
      <c r="E29" s="5">
        <f>VLOOKUP(C29,会員一覧!$A$4:$G$53,6,FALSE)</f>
        <v>0</v>
      </c>
      <c r="F29" s="17">
        <v>0.6875</v>
      </c>
      <c r="G29" s="5">
        <v>2</v>
      </c>
      <c r="H29" s="17"/>
      <c r="I29" s="12">
        <f>G29*VLOOKUP(F29,$L$4:$O$5,4,TRUE)</f>
        <v>800</v>
      </c>
      <c r="J29" s="5">
        <f>VLOOKUP(C29,会員一覧!$A$4:$G$53,7,FALSE)*利用履歴!I130</f>
        <v>12</v>
      </c>
    </row>
    <row r="30" spans="1:10" x14ac:dyDescent="0.15">
      <c r="A30" s="5">
        <v>27</v>
      </c>
      <c r="B30" s="6">
        <v>42836</v>
      </c>
      <c r="C30" s="5">
        <v>1025</v>
      </c>
      <c r="D30" s="5" t="s">
        <v>86</v>
      </c>
      <c r="E30" s="5">
        <f>VLOOKUP(C30,会員一覧!$A$4:$G$53,6,FALSE)</f>
        <v>0</v>
      </c>
      <c r="F30" s="17">
        <v>0.60416666666666663</v>
      </c>
      <c r="G30" s="5">
        <v>3</v>
      </c>
      <c r="H30" s="17"/>
      <c r="I30" s="12">
        <f>G30*VLOOKUP(F30,$L$4:$O$5,4,TRUE)</f>
        <v>1200</v>
      </c>
      <c r="J30" s="5">
        <f>VLOOKUP(C30,会員一覧!$A$4:$G$53,7,FALSE)*利用履歴!I131</f>
        <v>5</v>
      </c>
    </row>
    <row r="31" spans="1:10" x14ac:dyDescent="0.15">
      <c r="A31" s="5">
        <v>28</v>
      </c>
      <c r="B31" s="6">
        <v>42836</v>
      </c>
      <c r="C31" s="5">
        <v>1016</v>
      </c>
      <c r="D31" s="5" t="s">
        <v>73</v>
      </c>
      <c r="E31" s="5">
        <f>VLOOKUP(C31,会員一覧!$A$4:$G$53,6,FALSE)</f>
        <v>0</v>
      </c>
      <c r="F31" s="17">
        <v>0.77083333333333337</v>
      </c>
      <c r="G31" s="5">
        <v>1</v>
      </c>
      <c r="H31" s="17"/>
      <c r="I31" s="12">
        <f>G31*VLOOKUP(F31,$L$4:$O$5,4,TRUE)</f>
        <v>500</v>
      </c>
      <c r="J31" s="5">
        <f>VLOOKUP(C31,会員一覧!$A$4:$G$53,7,FALSE)*利用履歴!I132</f>
        <v>12</v>
      </c>
    </row>
    <row r="32" spans="1:10" x14ac:dyDescent="0.15">
      <c r="A32" s="5">
        <v>29</v>
      </c>
      <c r="B32" s="6">
        <v>42836</v>
      </c>
      <c r="C32" s="5">
        <v>1001</v>
      </c>
      <c r="D32" s="5" t="s">
        <v>90</v>
      </c>
      <c r="E32" s="5">
        <f>VLOOKUP(C32,会員一覧!$A$4:$G$53,6,FALSE)</f>
        <v>0</v>
      </c>
      <c r="F32" s="17">
        <v>0.5625</v>
      </c>
      <c r="G32" s="5">
        <v>4</v>
      </c>
      <c r="H32" s="17"/>
      <c r="I32" s="12">
        <f>G32*VLOOKUP(F32,$L$4:$O$5,4,TRUE)</f>
        <v>1600</v>
      </c>
      <c r="J32" s="5">
        <f>VLOOKUP(C32,会員一覧!$A$4:$G$53,7,FALSE)*利用履歴!I133</f>
        <v>12</v>
      </c>
    </row>
    <row r="33" spans="1:10" x14ac:dyDescent="0.15">
      <c r="A33" s="5">
        <v>30</v>
      </c>
      <c r="B33" s="6">
        <v>42837</v>
      </c>
      <c r="C33" s="5">
        <v>1027</v>
      </c>
      <c r="D33" s="5" t="s">
        <v>89</v>
      </c>
      <c r="E33" s="5">
        <f>VLOOKUP(C33,会員一覧!$A$4:$G$53,6,FALSE)</f>
        <v>0</v>
      </c>
      <c r="F33" s="17">
        <v>0.55555555555555558</v>
      </c>
      <c r="G33" s="5">
        <v>3</v>
      </c>
      <c r="H33" s="17"/>
      <c r="I33" s="12">
        <f>G33*VLOOKUP(F33,$L$4:$O$5,4,TRUE)</f>
        <v>1200</v>
      </c>
      <c r="J33" s="5">
        <f>VLOOKUP(C33,会員一覧!$A$4:$G$53,7,FALSE)*利用履歴!I134</f>
        <v>20</v>
      </c>
    </row>
    <row r="34" spans="1:10" x14ac:dyDescent="0.15">
      <c r="A34" s="5">
        <v>31</v>
      </c>
      <c r="B34" s="6">
        <v>42837</v>
      </c>
      <c r="C34" s="5">
        <v>1035</v>
      </c>
      <c r="D34" s="5" t="s">
        <v>88</v>
      </c>
      <c r="E34" s="5">
        <f>VLOOKUP(C34,会員一覧!$A$4:$G$53,6,FALSE)</f>
        <v>0</v>
      </c>
      <c r="F34" s="17">
        <v>0.75</v>
      </c>
      <c r="G34" s="5">
        <v>2</v>
      </c>
      <c r="H34" s="17"/>
      <c r="I34" s="12">
        <f>G34*VLOOKUP(F34,$L$4:$O$5,4,TRUE)</f>
        <v>1000</v>
      </c>
      <c r="J34" s="5">
        <f>VLOOKUP(C34,会員一覧!$A$4:$G$53,7,FALSE)*利用履歴!I135</f>
        <v>20</v>
      </c>
    </row>
    <row r="35" spans="1:10" x14ac:dyDescent="0.15">
      <c r="A35" s="5">
        <v>32</v>
      </c>
      <c r="B35" s="6">
        <v>42838</v>
      </c>
      <c r="C35" s="5">
        <v>1025</v>
      </c>
      <c r="D35" s="5" t="s">
        <v>86</v>
      </c>
      <c r="E35" s="5">
        <f>VLOOKUP(C35,会員一覧!$A$4:$G$53,6,FALSE)</f>
        <v>0</v>
      </c>
      <c r="F35" s="17">
        <v>0.77083333333333337</v>
      </c>
      <c r="G35" s="5">
        <v>1</v>
      </c>
      <c r="H35" s="17"/>
      <c r="I35" s="12">
        <f>G35*VLOOKUP(F35,$L$4:$O$5,4,TRUE)</f>
        <v>500</v>
      </c>
      <c r="J35" s="5">
        <f>VLOOKUP(C35,会員一覧!$A$4:$G$53,7,FALSE)*利用履歴!I136</f>
        <v>5</v>
      </c>
    </row>
    <row r="36" spans="1:10" x14ac:dyDescent="0.15">
      <c r="A36" s="5">
        <v>33</v>
      </c>
      <c r="B36" s="6">
        <v>42839</v>
      </c>
      <c r="C36" s="5">
        <v>1004</v>
      </c>
      <c r="D36" s="5" t="s">
        <v>91</v>
      </c>
      <c r="E36" s="5">
        <f>VLOOKUP(C36,会員一覧!$A$4:$G$53,6,FALSE)</f>
        <v>0</v>
      </c>
      <c r="F36" s="17">
        <v>0.625</v>
      </c>
      <c r="G36" s="5">
        <v>2</v>
      </c>
      <c r="H36" s="17"/>
      <c r="I36" s="12">
        <f>G36*VLOOKUP(F36,$L$4:$O$5,4,TRUE)</f>
        <v>800</v>
      </c>
      <c r="J36" s="5">
        <f>VLOOKUP(C36,会員一覧!$A$4:$G$53,7,FALSE)*利用履歴!I137</f>
        <v>5</v>
      </c>
    </row>
    <row r="37" spans="1:10" x14ac:dyDescent="0.15">
      <c r="A37" s="5">
        <v>34</v>
      </c>
      <c r="B37" s="6">
        <v>42839</v>
      </c>
      <c r="C37" s="5">
        <v>1047</v>
      </c>
      <c r="D37" s="5" t="s">
        <v>92</v>
      </c>
      <c r="E37" s="5">
        <f>VLOOKUP(C37,会員一覧!$A$4:$G$53,6,FALSE)</f>
        <v>0</v>
      </c>
      <c r="F37" s="17">
        <v>0.75</v>
      </c>
      <c r="G37" s="5">
        <v>2</v>
      </c>
      <c r="H37" s="17"/>
      <c r="I37" s="12">
        <f>G37*VLOOKUP(F37,$L$4:$O$5,4,TRUE)</f>
        <v>1000</v>
      </c>
      <c r="J37" s="5">
        <f>VLOOKUP(C37,会員一覧!$A$4:$G$53,7,FALSE)*利用履歴!I138</f>
        <v>20</v>
      </c>
    </row>
    <row r="38" spans="1:10" x14ac:dyDescent="0.15">
      <c r="A38" s="5">
        <v>35</v>
      </c>
      <c r="B38" s="6">
        <v>42839</v>
      </c>
      <c r="C38" s="5">
        <v>1001</v>
      </c>
      <c r="D38" s="5" t="s">
        <v>90</v>
      </c>
      <c r="E38" s="5">
        <f>VLOOKUP(C38,会員一覧!$A$4:$G$53,6,FALSE)</f>
        <v>0</v>
      </c>
      <c r="F38" s="17">
        <v>0.5625</v>
      </c>
      <c r="G38" s="5">
        <v>3</v>
      </c>
      <c r="H38" s="17"/>
      <c r="I38" s="12">
        <f>G38*VLOOKUP(F38,$L$4:$O$5,4,TRUE)</f>
        <v>1200</v>
      </c>
      <c r="J38" s="5">
        <f>VLOOKUP(C38,会員一覧!$A$4:$G$53,7,FALSE)*利用履歴!I139</f>
        <v>20</v>
      </c>
    </row>
    <row r="39" spans="1:10" x14ac:dyDescent="0.15">
      <c r="A39" s="5">
        <v>36</v>
      </c>
      <c r="B39" s="6">
        <v>42840</v>
      </c>
      <c r="C39" s="5">
        <v>1025</v>
      </c>
      <c r="D39" s="5" t="s">
        <v>86</v>
      </c>
      <c r="E39" s="5">
        <f>VLOOKUP(C39,会員一覧!$A$4:$G$53,6,FALSE)</f>
        <v>0</v>
      </c>
      <c r="F39" s="17">
        <v>0.6875</v>
      </c>
      <c r="G39" s="5">
        <v>4</v>
      </c>
      <c r="H39" s="17"/>
      <c r="I39" s="12">
        <f>G39*VLOOKUP(F39,$L$4:$O$5,4,TRUE)</f>
        <v>1600</v>
      </c>
      <c r="J39" s="5">
        <f>VLOOKUP(C39,会員一覧!$A$4:$G$53,7,FALSE)*利用履歴!I140</f>
        <v>4</v>
      </c>
    </row>
    <row r="40" spans="1:10" x14ac:dyDescent="0.15">
      <c r="A40" s="5">
        <v>37</v>
      </c>
      <c r="B40" s="6">
        <v>42840</v>
      </c>
      <c r="C40" s="5">
        <v>1001</v>
      </c>
      <c r="D40" s="5" t="s">
        <v>90</v>
      </c>
      <c r="E40" s="5">
        <f>VLOOKUP(C40,会員一覧!$A$4:$G$53,6,FALSE)</f>
        <v>0</v>
      </c>
      <c r="F40" s="17">
        <v>0.5625</v>
      </c>
      <c r="G40" s="5">
        <v>3</v>
      </c>
      <c r="H40" s="17"/>
      <c r="I40" s="12">
        <f>G40*VLOOKUP(F40,$L$4:$O$5,4,TRUE)</f>
        <v>1200</v>
      </c>
      <c r="J40" s="5">
        <f>VLOOKUP(C40,会員一覧!$A$4:$G$53,7,FALSE)*利用履歴!I141</f>
        <v>5</v>
      </c>
    </row>
    <row r="41" spans="1:10" x14ac:dyDescent="0.15">
      <c r="A41" s="5">
        <v>38</v>
      </c>
      <c r="B41" s="6">
        <v>42840</v>
      </c>
      <c r="C41" s="5">
        <v>1035</v>
      </c>
      <c r="D41" s="5" t="s">
        <v>88</v>
      </c>
      <c r="E41" s="5">
        <f>VLOOKUP(C41,会員一覧!$A$4:$G$53,6,FALSE)</f>
        <v>0</v>
      </c>
      <c r="F41" s="17">
        <v>0.625</v>
      </c>
      <c r="G41" s="5">
        <v>2</v>
      </c>
      <c r="H41" s="17"/>
      <c r="I41" s="12">
        <f>G41*VLOOKUP(F41,$L$4:$O$5,4,TRUE)</f>
        <v>800</v>
      </c>
      <c r="J41" s="5">
        <f>VLOOKUP(C41,会員一覧!$A$4:$G$53,7,FALSE)*利用履歴!I142</f>
        <v>25</v>
      </c>
    </row>
    <row r="42" spans="1:10" x14ac:dyDescent="0.15">
      <c r="A42" s="5">
        <v>39</v>
      </c>
      <c r="B42" s="6">
        <v>42840</v>
      </c>
      <c r="C42" s="5">
        <v>1042</v>
      </c>
      <c r="D42" s="5" t="s">
        <v>72</v>
      </c>
      <c r="E42" s="5">
        <f>VLOOKUP(C42,会員一覧!$A$4:$G$53,6,FALSE)</f>
        <v>0</v>
      </c>
      <c r="F42" s="17">
        <v>0.6875</v>
      </c>
      <c r="G42" s="5">
        <v>4</v>
      </c>
      <c r="H42" s="17"/>
      <c r="I42" s="12">
        <f>G42*VLOOKUP(F42,$L$4:$O$5,4,TRUE)</f>
        <v>1600</v>
      </c>
      <c r="J42" s="5">
        <f>VLOOKUP(C42,会員一覧!$A$4:$G$53,7,FALSE)*利用履歴!I143</f>
        <v>4</v>
      </c>
    </row>
    <row r="43" spans="1:10" x14ac:dyDescent="0.15">
      <c r="A43" s="5">
        <v>40</v>
      </c>
      <c r="B43" s="6">
        <v>42841</v>
      </c>
      <c r="C43" s="5">
        <v>1016</v>
      </c>
      <c r="D43" s="5" t="s">
        <v>73</v>
      </c>
      <c r="E43" s="5">
        <f>VLOOKUP(C43,会員一覧!$A$4:$G$53,6,FALSE)</f>
        <v>0</v>
      </c>
      <c r="F43" s="17">
        <v>0.60416666666666663</v>
      </c>
      <c r="G43" s="5">
        <v>4</v>
      </c>
      <c r="H43" s="17"/>
      <c r="I43" s="12">
        <f>G43*VLOOKUP(F43,$L$4:$O$5,4,TRUE)</f>
        <v>1600</v>
      </c>
      <c r="J43" s="5">
        <f>VLOOKUP(C43,会員一覧!$A$4:$G$53,7,FALSE)*利用履歴!I144</f>
        <v>20</v>
      </c>
    </row>
    <row r="44" spans="1:10" x14ac:dyDescent="0.15">
      <c r="A44" s="5">
        <v>41</v>
      </c>
      <c r="B44" s="6">
        <v>42841</v>
      </c>
      <c r="C44" s="5">
        <v>1035</v>
      </c>
      <c r="D44" s="5" t="s">
        <v>88</v>
      </c>
      <c r="E44" s="5">
        <f>VLOOKUP(C44,会員一覧!$A$4:$G$53,6,FALSE)</f>
        <v>0</v>
      </c>
      <c r="F44" s="17">
        <v>0.60416666666666663</v>
      </c>
      <c r="G44" s="5">
        <v>4</v>
      </c>
      <c r="H44" s="17"/>
      <c r="I44" s="12">
        <f>G44*VLOOKUP(F44,$L$4:$O$5,4,TRUE)</f>
        <v>1600</v>
      </c>
      <c r="J44" s="5">
        <f>VLOOKUP(C44,会員一覧!$A$4:$G$53,7,FALSE)*利用履歴!I145</f>
        <v>25</v>
      </c>
    </row>
    <row r="45" spans="1:10" x14ac:dyDescent="0.15">
      <c r="A45" s="5">
        <v>42</v>
      </c>
      <c r="B45" s="6">
        <v>42841</v>
      </c>
      <c r="C45" s="5">
        <v>1037</v>
      </c>
      <c r="D45" s="5" t="s">
        <v>93</v>
      </c>
      <c r="E45" s="5">
        <f>VLOOKUP(C45,会員一覧!$A$4:$G$53,6,FALSE)</f>
        <v>0</v>
      </c>
      <c r="F45" s="17">
        <v>0.625</v>
      </c>
      <c r="G45" s="5">
        <v>1</v>
      </c>
      <c r="H45" s="17"/>
      <c r="I45" s="12">
        <f>G45*VLOOKUP(F45,$L$4:$O$5,4,TRUE)</f>
        <v>400</v>
      </c>
      <c r="J45" s="5">
        <f>VLOOKUP(C45,会員一覧!$A$4:$G$53,7,FALSE)*利用履歴!I146</f>
        <v>8</v>
      </c>
    </row>
    <row r="46" spans="1:10" x14ac:dyDescent="0.15">
      <c r="A46" s="5">
        <v>43</v>
      </c>
      <c r="B46" s="6">
        <v>42841</v>
      </c>
      <c r="C46" s="5">
        <v>1042</v>
      </c>
      <c r="D46" s="5" t="s">
        <v>72</v>
      </c>
      <c r="E46" s="5">
        <f>VLOOKUP(C46,会員一覧!$A$4:$G$53,6,FALSE)</f>
        <v>0</v>
      </c>
      <c r="F46" s="17">
        <v>0.625</v>
      </c>
      <c r="G46" s="5">
        <v>2</v>
      </c>
      <c r="H46" s="17"/>
      <c r="I46" s="12">
        <f>G46*VLOOKUP(F46,$L$4:$O$5,4,TRUE)</f>
        <v>800</v>
      </c>
      <c r="J46" s="5">
        <f>VLOOKUP(C46,会員一覧!$A$4:$G$53,7,FALSE)*利用履歴!I147</f>
        <v>8</v>
      </c>
    </row>
    <row r="47" spans="1:10" x14ac:dyDescent="0.15">
      <c r="A47" s="5">
        <v>44</v>
      </c>
      <c r="B47" s="6">
        <v>42842</v>
      </c>
      <c r="C47" s="5">
        <v>1047</v>
      </c>
      <c r="D47" s="5" t="s">
        <v>92</v>
      </c>
      <c r="E47" s="5">
        <f>VLOOKUP(C47,会員一覧!$A$4:$G$53,6,FALSE)</f>
        <v>0</v>
      </c>
      <c r="F47" s="17">
        <v>0.41666666666666669</v>
      </c>
      <c r="G47" s="5">
        <v>3</v>
      </c>
      <c r="H47" s="17"/>
      <c r="I47" s="12">
        <f>G47*VLOOKUP(F47,$L$4:$O$5,4,TRUE)</f>
        <v>1200</v>
      </c>
      <c r="J47" s="5">
        <f>VLOOKUP(C47,会員一覧!$A$4:$G$53,7,FALSE)*利用履歴!I148</f>
        <v>10</v>
      </c>
    </row>
    <row r="48" spans="1:10" x14ac:dyDescent="0.15">
      <c r="A48" s="5">
        <v>45</v>
      </c>
      <c r="B48" s="6">
        <v>42842</v>
      </c>
      <c r="C48" s="5">
        <v>1001</v>
      </c>
      <c r="D48" s="5" t="s">
        <v>90</v>
      </c>
      <c r="E48" s="5">
        <f>VLOOKUP(C48,会員一覧!$A$4:$G$53,6,FALSE)</f>
        <v>0</v>
      </c>
      <c r="F48" s="17">
        <v>0.625</v>
      </c>
      <c r="G48" s="5">
        <v>2</v>
      </c>
      <c r="H48" s="17"/>
      <c r="I48" s="12">
        <f>G48*VLOOKUP(F48,$L$4:$O$5,4,TRUE)</f>
        <v>800</v>
      </c>
      <c r="J48" s="5">
        <f>VLOOKUP(C48,会員一覧!$A$4:$G$53,7,FALSE)*利用履歴!I149</f>
        <v>16</v>
      </c>
    </row>
    <row r="49" spans="1:10" x14ac:dyDescent="0.15">
      <c r="A49" s="5">
        <v>46</v>
      </c>
      <c r="B49" s="6">
        <v>42842</v>
      </c>
      <c r="C49" s="5">
        <v>1029</v>
      </c>
      <c r="D49" s="5" t="s">
        <v>94</v>
      </c>
      <c r="E49" s="5">
        <f>VLOOKUP(C49,会員一覧!$A$4:$G$53,6,FALSE)</f>
        <v>0</v>
      </c>
      <c r="F49" s="17">
        <v>0.66666666666666663</v>
      </c>
      <c r="G49" s="5">
        <v>5</v>
      </c>
      <c r="H49" s="17"/>
      <c r="I49" s="12">
        <f>G49*VLOOKUP(F49,$L$4:$O$5,4,TRUE)</f>
        <v>2000</v>
      </c>
      <c r="J49" s="5">
        <f>VLOOKUP(C49,会員一覧!$A$4:$G$53,7,FALSE)*利用履歴!I4</f>
        <v>48</v>
      </c>
    </row>
    <row r="50" spans="1:10" x14ac:dyDescent="0.15">
      <c r="A50" s="5">
        <v>47</v>
      </c>
      <c r="B50" s="6">
        <v>42842</v>
      </c>
      <c r="C50" s="5">
        <v>1048</v>
      </c>
      <c r="D50" s="5" t="s">
        <v>95</v>
      </c>
      <c r="E50" s="5">
        <f>VLOOKUP(C50,会員一覧!$A$4:$G$53,6,FALSE)</f>
        <v>0</v>
      </c>
      <c r="F50" s="17">
        <v>0.60416666666666663</v>
      </c>
      <c r="G50" s="5">
        <v>3</v>
      </c>
      <c r="H50" s="17"/>
      <c r="I50" s="12">
        <f>G50*VLOOKUP(F50,$L$4:$O$5,4,TRUE)</f>
        <v>1200</v>
      </c>
      <c r="J50" s="5">
        <f>VLOOKUP(C50,会員一覧!$A$4:$G$53,7,FALSE)*利用履歴!I5</f>
        <v>36</v>
      </c>
    </row>
    <row r="51" spans="1:10" x14ac:dyDescent="0.15">
      <c r="A51" s="5">
        <v>48</v>
      </c>
      <c r="B51" s="6">
        <v>42843</v>
      </c>
      <c r="C51" s="5">
        <v>1018</v>
      </c>
      <c r="D51" s="5" t="s">
        <v>96</v>
      </c>
      <c r="E51" s="5">
        <f>VLOOKUP(C51,会員一覧!$A$4:$G$53,6,FALSE)</f>
        <v>0</v>
      </c>
      <c r="F51" s="17">
        <v>0.75</v>
      </c>
      <c r="G51" s="5">
        <v>5</v>
      </c>
      <c r="H51" s="17"/>
      <c r="I51" s="12">
        <f>G51*VLOOKUP(F51,$L$4:$O$5,4,TRUE)</f>
        <v>2500</v>
      </c>
      <c r="J51" s="5">
        <f>VLOOKUP(C51,会員一覧!$A$4:$G$53,7,FALSE)*利用履歴!I6</f>
        <v>12</v>
      </c>
    </row>
    <row r="52" spans="1:10" x14ac:dyDescent="0.15">
      <c r="A52" s="5">
        <v>49</v>
      </c>
      <c r="B52" s="6">
        <v>42845</v>
      </c>
      <c r="C52" s="5">
        <v>1018</v>
      </c>
      <c r="D52" s="5" t="s">
        <v>96</v>
      </c>
      <c r="E52" s="5">
        <f>VLOOKUP(C52,会員一覧!$A$4:$G$53,6,FALSE)</f>
        <v>0</v>
      </c>
      <c r="F52" s="17">
        <v>0.66666666666666663</v>
      </c>
      <c r="G52" s="5">
        <v>3</v>
      </c>
      <c r="H52" s="17"/>
      <c r="I52" s="12">
        <f>G52*VLOOKUP(F52,$L$4:$O$5,4,TRUE)</f>
        <v>1200</v>
      </c>
      <c r="J52" s="5">
        <f>VLOOKUP(C52,会員一覧!$A$4:$G$53,7,FALSE)*利用履歴!I7</f>
        <v>60</v>
      </c>
    </row>
    <row r="53" spans="1:10" x14ac:dyDescent="0.15">
      <c r="A53" s="5">
        <v>50</v>
      </c>
      <c r="B53" s="6">
        <v>42844</v>
      </c>
      <c r="C53" s="5">
        <v>1006</v>
      </c>
      <c r="D53" s="5" t="s">
        <v>97</v>
      </c>
      <c r="E53" s="5">
        <f>VLOOKUP(C53,会員一覧!$A$4:$G$53,6,FALSE)</f>
        <v>0</v>
      </c>
      <c r="F53" s="17">
        <v>0.4375</v>
      </c>
      <c r="G53" s="5">
        <v>2</v>
      </c>
      <c r="H53" s="17"/>
      <c r="I53" s="12">
        <f>G53*VLOOKUP(F53,$L$4:$O$5,4,TRUE)</f>
        <v>800</v>
      </c>
      <c r="J53" s="5">
        <f>VLOOKUP(C53,会員一覧!$A$4:$G$53,7,FALSE)*利用履歴!I8</f>
        <v>30</v>
      </c>
    </row>
    <row r="54" spans="1:10" x14ac:dyDescent="0.15">
      <c r="A54" s="5">
        <v>51</v>
      </c>
      <c r="B54" s="6">
        <v>42845</v>
      </c>
      <c r="C54" s="5">
        <v>1019</v>
      </c>
      <c r="D54" s="5" t="s">
        <v>98</v>
      </c>
      <c r="E54" s="5">
        <f>VLOOKUP(C54,会員一覧!$A$4:$G$53,6,FALSE)</f>
        <v>0</v>
      </c>
      <c r="F54" s="17">
        <v>0.75</v>
      </c>
      <c r="G54" s="5">
        <v>1</v>
      </c>
      <c r="H54" s="17"/>
      <c r="I54" s="12">
        <f>G54*VLOOKUP(F54,$L$4:$O$5,4,TRUE)</f>
        <v>500</v>
      </c>
      <c r="J54" s="5">
        <f>VLOOKUP(C54,会員一覧!$A$4:$G$53,7,FALSE)*利用履歴!I9</f>
        <v>48</v>
      </c>
    </row>
    <row r="55" spans="1:10" x14ac:dyDescent="0.15">
      <c r="A55" s="5">
        <v>52</v>
      </c>
      <c r="B55" s="6">
        <v>42845</v>
      </c>
      <c r="C55" s="5">
        <v>1010</v>
      </c>
      <c r="D55" s="5" t="s">
        <v>99</v>
      </c>
      <c r="E55" s="5">
        <f>VLOOKUP(C55,会員一覧!$A$4:$G$53,6,FALSE)</f>
        <v>0</v>
      </c>
      <c r="F55" s="17">
        <v>0.6875</v>
      </c>
      <c r="G55" s="5">
        <v>4</v>
      </c>
      <c r="H55" s="17"/>
      <c r="I55" s="12">
        <f>G55*VLOOKUP(F55,$L$4:$O$5,4,TRUE)</f>
        <v>1600</v>
      </c>
      <c r="J55" s="5">
        <f>VLOOKUP(C55,会員一覧!$A$4:$G$53,7,FALSE)*利用履歴!I10</f>
        <v>12</v>
      </c>
    </row>
    <row r="56" spans="1:10" x14ac:dyDescent="0.15">
      <c r="A56" s="5">
        <v>53</v>
      </c>
      <c r="B56" s="6">
        <v>42845</v>
      </c>
      <c r="C56" s="5">
        <v>1031</v>
      </c>
      <c r="D56" s="5" t="s">
        <v>100</v>
      </c>
      <c r="E56" s="5">
        <f>VLOOKUP(C56,会員一覧!$A$4:$G$53,6,FALSE)</f>
        <v>0</v>
      </c>
      <c r="F56" s="17">
        <v>0.6875</v>
      </c>
      <c r="G56" s="5">
        <v>5</v>
      </c>
      <c r="H56" s="17"/>
      <c r="I56" s="12">
        <f>G56*VLOOKUP(F56,$L$4:$O$5,4,TRUE)</f>
        <v>2000</v>
      </c>
      <c r="J56" s="5">
        <f>VLOOKUP(C56,会員一覧!$A$4:$G$53,7,FALSE)*利用履歴!I11</f>
        <v>60</v>
      </c>
    </row>
    <row r="57" spans="1:10" x14ac:dyDescent="0.15">
      <c r="A57" s="5">
        <v>54</v>
      </c>
      <c r="B57" s="6">
        <v>42847</v>
      </c>
      <c r="C57" s="5">
        <v>1027</v>
      </c>
      <c r="D57" s="5" t="s">
        <v>89</v>
      </c>
      <c r="E57" s="5">
        <f>VLOOKUP(C57,会員一覧!$A$4:$G$53,6,FALSE)</f>
        <v>0</v>
      </c>
      <c r="F57" s="17">
        <v>0.625</v>
      </c>
      <c r="G57" s="5">
        <v>1</v>
      </c>
      <c r="H57" s="17"/>
      <c r="I57" s="12">
        <f>G57*VLOOKUP(F57,$L$4:$O$5,4,TRUE)</f>
        <v>400</v>
      </c>
      <c r="J57" s="5">
        <f>VLOOKUP(C57,会員一覧!$A$4:$G$53,7,FALSE)*利用履歴!I150</f>
        <v>8</v>
      </c>
    </row>
    <row r="58" spans="1:10" x14ac:dyDescent="0.15">
      <c r="A58" s="5">
        <v>55</v>
      </c>
      <c r="B58" s="6">
        <v>42847</v>
      </c>
      <c r="C58" s="5">
        <v>1008</v>
      </c>
      <c r="D58" s="5" t="s">
        <v>70</v>
      </c>
      <c r="E58" s="5">
        <f>VLOOKUP(C58,会員一覧!$A$4:$G$53,6,FALSE)</f>
        <v>0</v>
      </c>
      <c r="F58" s="17">
        <v>0.60416666666666663</v>
      </c>
      <c r="G58" s="5">
        <v>1</v>
      </c>
      <c r="H58" s="17"/>
      <c r="I58" s="12">
        <f>G58*VLOOKUP(F58,$L$4:$O$5,4,TRUE)</f>
        <v>400</v>
      </c>
      <c r="J58" s="5">
        <f>VLOOKUP(C58,会員一覧!$A$4:$G$53,7,FALSE)*利用履歴!I151</f>
        <v>20</v>
      </c>
    </row>
    <row r="59" spans="1:10" x14ac:dyDescent="0.15">
      <c r="A59" s="5">
        <v>56</v>
      </c>
      <c r="B59" s="6">
        <v>42847</v>
      </c>
      <c r="C59" s="5">
        <v>1032</v>
      </c>
      <c r="D59" s="5" t="s">
        <v>87</v>
      </c>
      <c r="E59" s="5">
        <f>VLOOKUP(C59,会員一覧!$A$4:$G$53,6,FALSE)</f>
        <v>0</v>
      </c>
      <c r="F59" s="17">
        <v>0.5625</v>
      </c>
      <c r="G59" s="5">
        <v>3</v>
      </c>
      <c r="H59" s="17"/>
      <c r="I59" s="12">
        <f>G59*VLOOKUP(F59,$L$4:$O$5,4,TRUE)</f>
        <v>1200</v>
      </c>
      <c r="J59" s="5">
        <f>VLOOKUP(C59,会員一覧!$A$4:$G$53,7,FALSE)*利用履歴!I152</f>
        <v>8</v>
      </c>
    </row>
    <row r="60" spans="1:10" x14ac:dyDescent="0.15">
      <c r="A60" s="5">
        <v>57</v>
      </c>
      <c r="B60" s="6">
        <v>42849</v>
      </c>
      <c r="C60" s="5">
        <v>1008</v>
      </c>
      <c r="D60" s="5" t="s">
        <v>70</v>
      </c>
      <c r="E60" s="5">
        <f>VLOOKUP(C60,会員一覧!$A$4:$G$53,6,FALSE)</f>
        <v>0</v>
      </c>
      <c r="F60" s="17">
        <v>0.6875</v>
      </c>
      <c r="G60" s="5">
        <v>4</v>
      </c>
      <c r="H60" s="17"/>
      <c r="I60" s="12">
        <f>G60*VLOOKUP(F60,$L$4:$O$5,4,TRUE)</f>
        <v>1600</v>
      </c>
      <c r="J60" s="5">
        <f>VLOOKUP(C60,会員一覧!$A$4:$G$53,7,FALSE)*利用履歴!I153</f>
        <v>12</v>
      </c>
    </row>
    <row r="61" spans="1:10" x14ac:dyDescent="0.15">
      <c r="A61" s="5">
        <v>58</v>
      </c>
      <c r="B61" s="6">
        <v>42847</v>
      </c>
      <c r="C61" s="5">
        <v>1001</v>
      </c>
      <c r="D61" s="5" t="s">
        <v>90</v>
      </c>
      <c r="E61" s="5">
        <f>VLOOKUP(C61,会員一覧!$A$4:$G$53,6,FALSE)</f>
        <v>0</v>
      </c>
      <c r="F61" s="17">
        <v>0.58333333333333337</v>
      </c>
      <c r="G61" s="5">
        <v>4</v>
      </c>
      <c r="H61" s="17"/>
      <c r="I61" s="12">
        <f>G61*VLOOKUP(F61,$L$4:$O$5,4,TRUE)</f>
        <v>1600</v>
      </c>
      <c r="J61" s="5">
        <f>VLOOKUP(C61,会員一覧!$A$4:$G$53,7,FALSE)*利用履歴!I154</f>
        <v>12</v>
      </c>
    </row>
    <row r="62" spans="1:10" x14ac:dyDescent="0.15">
      <c r="A62" s="5">
        <v>59</v>
      </c>
      <c r="B62" s="6">
        <v>42849</v>
      </c>
      <c r="C62" s="5">
        <v>1032</v>
      </c>
      <c r="D62" s="5" t="s">
        <v>87</v>
      </c>
      <c r="E62" s="5">
        <f>VLOOKUP(C62,会員一覧!$A$4:$G$53,6,FALSE)</f>
        <v>0</v>
      </c>
      <c r="F62" s="17">
        <v>0.66666666666666663</v>
      </c>
      <c r="G62" s="5">
        <v>1</v>
      </c>
      <c r="H62" s="17"/>
      <c r="I62" s="12">
        <f>G62*VLOOKUP(F62,$L$4:$O$5,4,TRUE)</f>
        <v>400</v>
      </c>
      <c r="J62" s="5">
        <f>VLOOKUP(C62,会員一覧!$A$4:$G$53,7,FALSE)*利用履歴!I155</f>
        <v>20</v>
      </c>
    </row>
    <row r="63" spans="1:10" x14ac:dyDescent="0.15">
      <c r="A63" s="5">
        <v>60</v>
      </c>
      <c r="B63" s="6">
        <v>42850</v>
      </c>
      <c r="C63" s="5">
        <v>1001</v>
      </c>
      <c r="D63" s="5" t="s">
        <v>90</v>
      </c>
      <c r="E63" s="5">
        <f>VLOOKUP(C63,会員一覧!$A$4:$G$53,6,FALSE)</f>
        <v>0</v>
      </c>
      <c r="F63" s="17">
        <v>0.5625</v>
      </c>
      <c r="G63" s="5">
        <v>2</v>
      </c>
      <c r="H63" s="17"/>
      <c r="I63" s="12">
        <f>G63*VLOOKUP(F63,$L$4:$O$5,4,TRUE)</f>
        <v>800</v>
      </c>
      <c r="J63" s="5">
        <f>VLOOKUP(C63,会員一覧!$A$4:$G$53,7,FALSE)*利用履歴!I156</f>
        <v>20</v>
      </c>
    </row>
    <row r="64" spans="1:10" x14ac:dyDescent="0.15">
      <c r="A64" s="5">
        <v>61</v>
      </c>
      <c r="B64" s="6">
        <v>42850</v>
      </c>
      <c r="C64" s="5">
        <v>1042</v>
      </c>
      <c r="D64" s="5" t="s">
        <v>72</v>
      </c>
      <c r="E64" s="5">
        <f>VLOOKUP(C64,会員一覧!$A$4:$G$53,6,FALSE)</f>
        <v>0</v>
      </c>
      <c r="F64" s="17">
        <v>0.6875</v>
      </c>
      <c r="G64" s="5">
        <v>1</v>
      </c>
      <c r="H64" s="17"/>
      <c r="I64" s="12">
        <f>G64*VLOOKUP(F64,$L$4:$O$5,4,TRUE)</f>
        <v>400</v>
      </c>
      <c r="J64" s="5">
        <f>VLOOKUP(C64,会員一覧!$A$4:$G$53,7,FALSE)*利用履歴!I157</f>
        <v>5</v>
      </c>
    </row>
    <row r="65" spans="1:10" x14ac:dyDescent="0.15">
      <c r="A65" s="5">
        <v>62</v>
      </c>
      <c r="B65" s="6">
        <v>42851</v>
      </c>
      <c r="C65" s="5">
        <v>1027</v>
      </c>
      <c r="D65" s="5" t="s">
        <v>89</v>
      </c>
      <c r="E65" s="5">
        <f>VLOOKUP(C65,会員一覧!$A$4:$G$53,6,FALSE)</f>
        <v>0</v>
      </c>
      <c r="F65" s="17">
        <v>0.58333333333333337</v>
      </c>
      <c r="G65" s="5">
        <v>4</v>
      </c>
      <c r="H65" s="17"/>
      <c r="I65" s="12">
        <f>G65*VLOOKUP(F65,$L$4:$O$5,4,TRUE)</f>
        <v>1600</v>
      </c>
      <c r="J65" s="5">
        <f>VLOOKUP(C65,会員一覧!$A$4:$G$53,7,FALSE)*利用履歴!I158</f>
        <v>4</v>
      </c>
    </row>
    <row r="66" spans="1:10" x14ac:dyDescent="0.15">
      <c r="A66" s="5">
        <v>63</v>
      </c>
      <c r="B66" s="6">
        <v>42852</v>
      </c>
      <c r="C66" s="5">
        <v>1047</v>
      </c>
      <c r="D66" s="5" t="s">
        <v>92</v>
      </c>
      <c r="E66" s="5">
        <f>VLOOKUP(C66,会員一覧!$A$4:$G$53,6,FALSE)</f>
        <v>0</v>
      </c>
      <c r="F66" s="17">
        <v>0.625</v>
      </c>
      <c r="G66" s="5">
        <v>5</v>
      </c>
      <c r="H66" s="17"/>
      <c r="I66" s="12">
        <f>G66*VLOOKUP(F66,$L$4:$O$5,4,TRUE)</f>
        <v>2000</v>
      </c>
      <c r="J66" s="5">
        <f>VLOOKUP(C66,会員一覧!$A$4:$G$53,7,FALSE)*利用履歴!I159</f>
        <v>8</v>
      </c>
    </row>
    <row r="67" spans="1:10" x14ac:dyDescent="0.15">
      <c r="A67" s="5">
        <v>64</v>
      </c>
      <c r="B67" s="6">
        <v>42853</v>
      </c>
      <c r="C67" s="5">
        <v>1008</v>
      </c>
      <c r="D67" s="5" t="s">
        <v>70</v>
      </c>
      <c r="E67" s="5">
        <f>VLOOKUP(C67,会員一覧!$A$4:$G$53,6,FALSE)</f>
        <v>0</v>
      </c>
      <c r="F67" s="17">
        <v>0.6875</v>
      </c>
      <c r="G67" s="5">
        <v>4</v>
      </c>
      <c r="H67" s="17"/>
      <c r="I67" s="12">
        <f>G67*VLOOKUP(F67,$L$4:$O$5,4,TRUE)</f>
        <v>1600</v>
      </c>
      <c r="J67" s="5">
        <f>VLOOKUP(C67,会員一覧!$A$4:$G$53,7,FALSE)*利用履歴!I160</f>
        <v>20</v>
      </c>
    </row>
    <row r="68" spans="1:10" x14ac:dyDescent="0.15">
      <c r="A68" s="5">
        <v>65</v>
      </c>
      <c r="B68" s="6">
        <v>42853</v>
      </c>
      <c r="C68" s="5">
        <v>1004</v>
      </c>
      <c r="D68" s="5" t="s">
        <v>91</v>
      </c>
      <c r="E68" s="5">
        <f>VLOOKUP(C68,会員一覧!$A$4:$G$53,6,FALSE)</f>
        <v>0</v>
      </c>
      <c r="F68" s="17">
        <v>0.625</v>
      </c>
      <c r="G68" s="5">
        <v>4</v>
      </c>
      <c r="H68" s="17"/>
      <c r="I68" s="12">
        <f>G68*VLOOKUP(F68,$L$4:$O$5,4,TRUE)</f>
        <v>1600</v>
      </c>
      <c r="J68" s="5">
        <f>VLOOKUP(C68,会員一覧!$A$4:$G$53,7,FALSE)*利用履歴!I161</f>
        <v>12</v>
      </c>
    </row>
    <row r="69" spans="1:10" x14ac:dyDescent="0.15">
      <c r="A69" s="5">
        <v>66</v>
      </c>
      <c r="B69" s="6">
        <v>42853</v>
      </c>
      <c r="C69" s="5">
        <v>1016</v>
      </c>
      <c r="D69" s="5" t="s">
        <v>73</v>
      </c>
      <c r="E69" s="5">
        <f>VLOOKUP(C69,会員一覧!$A$4:$G$53,6,FALSE)</f>
        <v>0</v>
      </c>
      <c r="F69" s="17">
        <v>0.625</v>
      </c>
      <c r="G69" s="5">
        <v>3</v>
      </c>
      <c r="H69" s="17"/>
      <c r="I69" s="12">
        <f>G69*VLOOKUP(F69,$L$4:$O$5,4,TRUE)</f>
        <v>1200</v>
      </c>
      <c r="J69" s="5">
        <f>VLOOKUP(C69,会員一覧!$A$4:$G$53,7,FALSE)*利用履歴!I162</f>
        <v>16</v>
      </c>
    </row>
    <row r="70" spans="1:10" x14ac:dyDescent="0.15">
      <c r="A70" s="5">
        <v>67</v>
      </c>
      <c r="B70" s="6">
        <v>42853</v>
      </c>
      <c r="C70" s="5">
        <v>1042</v>
      </c>
      <c r="D70" s="5" t="s">
        <v>72</v>
      </c>
      <c r="E70" s="5">
        <f>VLOOKUP(C70,会員一覧!$A$4:$G$53,6,FALSE)</f>
        <v>0</v>
      </c>
      <c r="F70" s="17">
        <v>0.75</v>
      </c>
      <c r="G70" s="5">
        <v>3</v>
      </c>
      <c r="H70" s="17"/>
      <c r="I70" s="12">
        <f>G70*VLOOKUP(F70,$L$4:$O$5,4,TRUE)</f>
        <v>1500</v>
      </c>
      <c r="J70" s="5">
        <f>VLOOKUP(C70,会員一覧!$A$4:$G$53,7,FALSE)*利用履歴!I163</f>
        <v>10</v>
      </c>
    </row>
    <row r="71" spans="1:10" x14ac:dyDescent="0.15">
      <c r="A71" s="5">
        <v>68</v>
      </c>
      <c r="B71" s="6">
        <v>42853</v>
      </c>
      <c r="C71" s="5">
        <v>1047</v>
      </c>
      <c r="D71" s="5" t="s">
        <v>92</v>
      </c>
      <c r="E71" s="5">
        <f>VLOOKUP(C71,会員一覧!$A$4:$G$53,6,FALSE)</f>
        <v>0</v>
      </c>
      <c r="F71" s="17">
        <v>0.55555555555555558</v>
      </c>
      <c r="G71" s="5">
        <v>2</v>
      </c>
      <c r="H71" s="17"/>
      <c r="I71" s="12">
        <f>G71*VLOOKUP(F71,$L$4:$O$5,4,TRUE)</f>
        <v>800</v>
      </c>
      <c r="J71" s="5">
        <f>VLOOKUP(C71,会員一覧!$A$4:$G$53,7,FALSE)*利用履歴!I164</f>
        <v>8</v>
      </c>
    </row>
    <row r="72" spans="1:10" x14ac:dyDescent="0.15">
      <c r="A72" s="5">
        <v>69</v>
      </c>
      <c r="B72" s="6">
        <v>42854</v>
      </c>
      <c r="C72" s="5">
        <v>1027</v>
      </c>
      <c r="D72" s="5" t="s">
        <v>89</v>
      </c>
      <c r="E72" s="5">
        <f>VLOOKUP(C72,会員一覧!$A$4:$G$53,6,FALSE)</f>
        <v>0</v>
      </c>
      <c r="F72" s="17">
        <v>0.75</v>
      </c>
      <c r="G72" s="5">
        <v>5</v>
      </c>
      <c r="H72" s="17"/>
      <c r="I72" s="12">
        <f>G72*VLOOKUP(F72,$L$4:$O$5,4,TRUE)</f>
        <v>2500</v>
      </c>
      <c r="J72" s="5">
        <f>VLOOKUP(C72,会員一覧!$A$4:$G$53,7,FALSE)*利用履歴!I165</f>
        <v>16</v>
      </c>
    </row>
    <row r="73" spans="1:10" x14ac:dyDescent="0.15">
      <c r="A73" s="5">
        <v>70</v>
      </c>
      <c r="B73" s="6">
        <v>42854</v>
      </c>
      <c r="C73" s="5">
        <v>1037</v>
      </c>
      <c r="D73" s="5" t="s">
        <v>93</v>
      </c>
      <c r="E73" s="5">
        <f>VLOOKUP(C73,会員一覧!$A$4:$G$53,6,FALSE)</f>
        <v>0</v>
      </c>
      <c r="F73" s="17">
        <v>0.55555555555555558</v>
      </c>
      <c r="G73" s="5">
        <v>1</v>
      </c>
      <c r="H73" s="17"/>
      <c r="I73" s="12">
        <f>G73*VLOOKUP(F73,$L$4:$O$5,4,TRUE)</f>
        <v>400</v>
      </c>
      <c r="J73" s="5">
        <f>VLOOKUP(C73,会員一覧!$A$4:$G$53,7,FALSE)*利用履歴!I166</f>
        <v>20</v>
      </c>
    </row>
    <row r="74" spans="1:10" x14ac:dyDescent="0.15">
      <c r="A74" s="5">
        <v>71</v>
      </c>
      <c r="B74" s="6">
        <v>42854</v>
      </c>
      <c r="C74" s="5">
        <v>1008</v>
      </c>
      <c r="D74" s="5" t="s">
        <v>70</v>
      </c>
      <c r="E74" s="5">
        <f>VLOOKUP(C74,会員一覧!$A$4:$G$53,6,FALSE)</f>
        <v>0</v>
      </c>
      <c r="F74" s="17">
        <v>0.6875</v>
      </c>
      <c r="G74" s="5">
        <v>2</v>
      </c>
      <c r="H74" s="17"/>
      <c r="I74" s="12">
        <f>G74*VLOOKUP(F74,$L$4:$O$5,4,TRUE)</f>
        <v>800</v>
      </c>
      <c r="J74" s="5">
        <f>VLOOKUP(C74,会員一覧!$A$4:$G$53,7,FALSE)*利用履歴!I167</f>
        <v>16</v>
      </c>
    </row>
    <row r="75" spans="1:10" x14ac:dyDescent="0.15">
      <c r="A75" s="5">
        <v>72</v>
      </c>
      <c r="B75" s="6">
        <v>42855</v>
      </c>
      <c r="C75" s="5">
        <v>1016</v>
      </c>
      <c r="D75" s="5" t="s">
        <v>73</v>
      </c>
      <c r="E75" s="5">
        <f>VLOOKUP(C75,会員一覧!$A$4:$G$53,6,FALSE)</f>
        <v>0</v>
      </c>
      <c r="F75" s="17">
        <v>0.58333333333333337</v>
      </c>
      <c r="G75" s="5">
        <v>4</v>
      </c>
      <c r="H75" s="17"/>
      <c r="I75" s="12">
        <f>G75*VLOOKUP(F75,$L$4:$O$5,4,TRUE)</f>
        <v>1600</v>
      </c>
      <c r="J75" s="5">
        <f>VLOOKUP(C75,会員一覧!$A$4:$G$53,7,FALSE)*利用履歴!I168</f>
        <v>20</v>
      </c>
    </row>
    <row r="76" spans="1:10" x14ac:dyDescent="0.15">
      <c r="A76" s="5">
        <v>73</v>
      </c>
      <c r="B76" s="6">
        <v>42855</v>
      </c>
      <c r="C76" s="5">
        <v>1032</v>
      </c>
      <c r="D76" s="5" t="s">
        <v>87</v>
      </c>
      <c r="E76" s="5">
        <f>VLOOKUP(C76,会員一覧!$A$4:$G$53,6,FALSE)</f>
        <v>0</v>
      </c>
      <c r="F76" s="17">
        <v>0.75</v>
      </c>
      <c r="G76" s="5">
        <v>3</v>
      </c>
      <c r="H76" s="17"/>
      <c r="I76" s="12">
        <f>G76*VLOOKUP(F76,$L$4:$O$5,4,TRUE)</f>
        <v>1500</v>
      </c>
      <c r="J76" s="5">
        <f>VLOOKUP(C76,会員一覧!$A$4:$G$53,7,FALSE)*利用履歴!I169</f>
        <v>15</v>
      </c>
    </row>
    <row r="77" spans="1:10" x14ac:dyDescent="0.15">
      <c r="A77" s="5">
        <v>74</v>
      </c>
      <c r="B77" s="6">
        <v>42855</v>
      </c>
      <c r="C77" s="5">
        <v>1001</v>
      </c>
      <c r="D77" s="5" t="s">
        <v>90</v>
      </c>
      <c r="E77" s="5">
        <f>VLOOKUP(C77,会員一覧!$A$4:$G$53,6,FALSE)</f>
        <v>0</v>
      </c>
      <c r="F77" s="17">
        <v>0.75</v>
      </c>
      <c r="G77" s="5">
        <v>2</v>
      </c>
      <c r="H77" s="17"/>
      <c r="I77" s="12">
        <f>G77*VLOOKUP(F77,$L$4:$O$5,4,TRUE)</f>
        <v>1000</v>
      </c>
      <c r="J77" s="5">
        <f>VLOOKUP(C77,会員一覧!$A$4:$G$53,7,FALSE)*利用履歴!I170</f>
        <v>20</v>
      </c>
    </row>
    <row r="78" spans="1:10" x14ac:dyDescent="0.15">
      <c r="A78" s="5">
        <v>75</v>
      </c>
      <c r="B78" s="6">
        <v>42855</v>
      </c>
      <c r="C78" s="5">
        <v>1004</v>
      </c>
      <c r="D78" s="5" t="s">
        <v>91</v>
      </c>
      <c r="E78" s="5">
        <f>VLOOKUP(C78,会員一覧!$A$4:$G$53,6,FALSE)</f>
        <v>0</v>
      </c>
      <c r="F78" s="17">
        <v>0.6875</v>
      </c>
      <c r="G78" s="5">
        <v>4</v>
      </c>
      <c r="H78" s="17"/>
      <c r="I78" s="12">
        <f>G78*VLOOKUP(F78,$L$4:$O$5,4,TRUE)</f>
        <v>1600</v>
      </c>
      <c r="J78" s="5">
        <f>VLOOKUP(C78,会員一覧!$A$4:$G$53,7,FALSE)*利用履歴!I171</f>
        <v>8</v>
      </c>
    </row>
    <row r="79" spans="1:10" x14ac:dyDescent="0.15">
      <c r="A79" s="5">
        <v>76</v>
      </c>
      <c r="B79" s="6">
        <v>42856</v>
      </c>
      <c r="C79" s="5">
        <v>1047</v>
      </c>
      <c r="D79" s="5" t="s">
        <v>92</v>
      </c>
      <c r="E79" s="5">
        <f>VLOOKUP(C79,会員一覧!$A$4:$G$53,6,FALSE)</f>
        <v>0</v>
      </c>
      <c r="F79" s="17">
        <v>0.6875</v>
      </c>
      <c r="G79" s="5">
        <v>4</v>
      </c>
      <c r="H79" s="17"/>
      <c r="I79" s="12">
        <f>G79*VLOOKUP(F79,$L$4:$O$5,4,TRUE)</f>
        <v>1600</v>
      </c>
      <c r="J79" s="5">
        <f>VLOOKUP(C79,会員一覧!$A$4:$G$53,7,FALSE)*利用履歴!I172</f>
        <v>20</v>
      </c>
    </row>
    <row r="80" spans="1:10" x14ac:dyDescent="0.15">
      <c r="A80" s="5">
        <v>77</v>
      </c>
      <c r="B80" s="6">
        <v>42856</v>
      </c>
      <c r="C80" s="5">
        <v>1042</v>
      </c>
      <c r="D80" s="5" t="s">
        <v>72</v>
      </c>
      <c r="E80" s="5">
        <f>VLOOKUP(C80,会員一覧!$A$4:$G$53,6,FALSE)</f>
        <v>0</v>
      </c>
      <c r="F80" s="17">
        <v>0.55555555555555558</v>
      </c>
      <c r="G80" s="5">
        <v>4</v>
      </c>
      <c r="H80" s="17"/>
      <c r="I80" s="12">
        <f>G80*VLOOKUP(F80,$L$4:$O$5,4,TRUE)</f>
        <v>1600</v>
      </c>
      <c r="J80" s="5">
        <f>VLOOKUP(C80,会員一覧!$A$4:$G$53,7,FALSE)*利用履歴!I173</f>
        <v>15</v>
      </c>
    </row>
    <row r="81" spans="1:10" x14ac:dyDescent="0.15">
      <c r="A81" s="5">
        <v>78</v>
      </c>
      <c r="B81" s="6">
        <v>42858</v>
      </c>
      <c r="C81" s="5">
        <v>1042</v>
      </c>
      <c r="D81" s="5" t="s">
        <v>72</v>
      </c>
      <c r="E81" s="5">
        <f>VLOOKUP(C81,会員一覧!$A$4:$G$53,6,FALSE)</f>
        <v>0</v>
      </c>
      <c r="F81" s="17">
        <v>0.58333333333333337</v>
      </c>
      <c r="G81" s="5">
        <v>1</v>
      </c>
      <c r="H81" s="17"/>
      <c r="I81" s="12">
        <f>G81*VLOOKUP(F81,$L$4:$O$5,4,TRUE)</f>
        <v>400</v>
      </c>
      <c r="J81" s="5">
        <f>VLOOKUP(C81,会員一覧!$A$4:$G$53,7,FALSE)*利用履歴!I174</f>
        <v>10</v>
      </c>
    </row>
    <row r="82" spans="1:10" x14ac:dyDescent="0.15">
      <c r="A82" s="5">
        <v>79</v>
      </c>
      <c r="B82" s="6">
        <v>42857</v>
      </c>
      <c r="C82" s="5">
        <v>1011</v>
      </c>
      <c r="D82" s="5" t="s">
        <v>101</v>
      </c>
      <c r="E82" s="5">
        <f>VLOOKUP(C82,会員一覧!$A$4:$G$53,6,FALSE)</f>
        <v>0</v>
      </c>
      <c r="F82" s="17">
        <v>0.75</v>
      </c>
      <c r="G82" s="5">
        <v>4</v>
      </c>
      <c r="H82" s="17"/>
      <c r="I82" s="12">
        <f>G82*VLOOKUP(F82,$L$4:$O$5,4,TRUE)</f>
        <v>2000</v>
      </c>
      <c r="J82" s="5">
        <f>VLOOKUP(C82,会員一覧!$A$4:$G$53,7,FALSE)*利用履歴!I12</f>
        <v>45</v>
      </c>
    </row>
    <row r="83" spans="1:10" x14ac:dyDescent="0.15">
      <c r="A83" s="5">
        <v>80</v>
      </c>
      <c r="B83" s="6">
        <v>42858</v>
      </c>
      <c r="C83" s="5">
        <v>1044</v>
      </c>
      <c r="D83" s="5" t="s">
        <v>102</v>
      </c>
      <c r="E83" s="5">
        <f>VLOOKUP(C83,会員一覧!$A$4:$G$53,6,FALSE)</f>
        <v>0</v>
      </c>
      <c r="F83" s="17">
        <v>0.58333333333333337</v>
      </c>
      <c r="G83" s="5">
        <v>3</v>
      </c>
      <c r="H83" s="17"/>
      <c r="I83" s="12">
        <f>G83*VLOOKUP(F83,$L$4:$O$5,4,TRUE)</f>
        <v>1200</v>
      </c>
      <c r="J83" s="5">
        <f>VLOOKUP(C83,会員一覧!$A$4:$G$53,7,FALSE)*利用履歴!I13</f>
        <v>48</v>
      </c>
    </row>
    <row r="84" spans="1:10" x14ac:dyDescent="0.15">
      <c r="A84" s="5">
        <v>81</v>
      </c>
      <c r="B84" s="6">
        <v>42859</v>
      </c>
      <c r="C84" s="5">
        <v>1011</v>
      </c>
      <c r="D84" s="5" t="s">
        <v>101</v>
      </c>
      <c r="E84" s="5">
        <f>VLOOKUP(C84,会員一覧!$A$4:$G$53,6,FALSE)</f>
        <v>0</v>
      </c>
      <c r="F84" s="17">
        <v>0.5625</v>
      </c>
      <c r="G84" s="5">
        <v>3</v>
      </c>
      <c r="H84" s="17"/>
      <c r="I84" s="12">
        <f>G84*VLOOKUP(F84,$L$4:$O$5,4,TRUE)</f>
        <v>1200</v>
      </c>
      <c r="J84" s="5">
        <f>VLOOKUP(C84,会員一覧!$A$4:$G$53,7,FALSE)*利用履歴!I14</f>
        <v>15</v>
      </c>
    </row>
    <row r="85" spans="1:10" x14ac:dyDescent="0.15">
      <c r="A85" s="5">
        <v>82</v>
      </c>
      <c r="B85" s="6">
        <v>42859</v>
      </c>
      <c r="C85" s="5">
        <v>1029</v>
      </c>
      <c r="D85" s="5" t="s">
        <v>94</v>
      </c>
      <c r="E85" s="5">
        <f>VLOOKUP(C85,会員一覧!$A$4:$G$53,6,FALSE)</f>
        <v>0</v>
      </c>
      <c r="F85" s="17">
        <v>0.75</v>
      </c>
      <c r="G85" s="5">
        <v>4</v>
      </c>
      <c r="H85" s="17"/>
      <c r="I85" s="12">
        <f>G85*VLOOKUP(F85,$L$4:$O$5,4,TRUE)</f>
        <v>2000</v>
      </c>
      <c r="J85" s="5">
        <f>VLOOKUP(C85,会員一覧!$A$4:$G$53,7,FALSE)*利用履歴!I15</f>
        <v>36</v>
      </c>
    </row>
    <row r="86" spans="1:10" x14ac:dyDescent="0.15">
      <c r="A86" s="5">
        <v>83</v>
      </c>
      <c r="B86" s="6">
        <v>42859</v>
      </c>
      <c r="C86" s="5">
        <v>1024</v>
      </c>
      <c r="D86" s="5" t="s">
        <v>103</v>
      </c>
      <c r="E86" s="5">
        <f>VLOOKUP(C86,会員一覧!$A$4:$G$53,6,FALSE)</f>
        <v>0</v>
      </c>
      <c r="F86" s="17">
        <v>0.625</v>
      </c>
      <c r="G86" s="5">
        <v>1</v>
      </c>
      <c r="H86" s="17"/>
      <c r="I86" s="12">
        <f>G86*VLOOKUP(F86,$L$4:$O$5,4,TRUE)</f>
        <v>400</v>
      </c>
      <c r="J86" s="5">
        <f>VLOOKUP(C86,会員一覧!$A$4:$G$53,7,FALSE)*利用履歴!I16</f>
        <v>24</v>
      </c>
    </row>
    <row r="87" spans="1:10" x14ac:dyDescent="0.15">
      <c r="A87" s="5">
        <v>84</v>
      </c>
      <c r="B87" s="6">
        <v>42859</v>
      </c>
      <c r="C87" s="5">
        <v>1017</v>
      </c>
      <c r="D87" s="5" t="s">
        <v>104</v>
      </c>
      <c r="E87" s="5">
        <f>VLOOKUP(C87,会員一覧!$A$4:$G$53,6,FALSE)</f>
        <v>0</v>
      </c>
      <c r="F87" s="17">
        <v>0.625</v>
      </c>
      <c r="G87" s="5">
        <v>4</v>
      </c>
      <c r="H87" s="17"/>
      <c r="I87" s="12">
        <f>G87*VLOOKUP(F87,$L$4:$O$5,4,TRUE)</f>
        <v>1600</v>
      </c>
      <c r="J87" s="5">
        <f>VLOOKUP(C87,会員一覧!$A$4:$G$53,7,FALSE)*利用履歴!I17</f>
        <v>15</v>
      </c>
    </row>
    <row r="88" spans="1:10" x14ac:dyDescent="0.15">
      <c r="A88" s="5">
        <v>85</v>
      </c>
      <c r="B88" s="6">
        <v>42861</v>
      </c>
      <c r="C88" s="5">
        <v>1024</v>
      </c>
      <c r="D88" s="5" t="s">
        <v>103</v>
      </c>
      <c r="E88" s="5">
        <f>VLOOKUP(C88,会員一覧!$A$4:$G$53,6,FALSE)</f>
        <v>0</v>
      </c>
      <c r="F88" s="17">
        <v>0.60416666666666663</v>
      </c>
      <c r="G88" s="5">
        <v>5</v>
      </c>
      <c r="H88" s="17"/>
      <c r="I88" s="12">
        <f>G88*VLOOKUP(F88,$L$4:$O$5,4,TRUE)</f>
        <v>2000</v>
      </c>
      <c r="J88" s="5">
        <f>VLOOKUP(C88,会員一覧!$A$4:$G$53,7,FALSE)*利用履歴!I18</f>
        <v>48</v>
      </c>
    </row>
    <row r="89" spans="1:10" x14ac:dyDescent="0.15">
      <c r="A89" s="5">
        <v>86</v>
      </c>
      <c r="B89" s="6">
        <v>42860</v>
      </c>
      <c r="C89" s="5">
        <v>1040</v>
      </c>
      <c r="D89" s="5" t="s">
        <v>76</v>
      </c>
      <c r="E89" s="5">
        <f>VLOOKUP(C89,会員一覧!$A$4:$G$53,6,FALSE)</f>
        <v>0</v>
      </c>
      <c r="F89" s="17">
        <v>0.75</v>
      </c>
      <c r="G89" s="5">
        <v>5</v>
      </c>
      <c r="H89" s="17"/>
      <c r="I89" s="12">
        <f>G89*VLOOKUP(F89,$L$4:$O$5,4,TRUE)</f>
        <v>2500</v>
      </c>
      <c r="J89" s="5">
        <f>VLOOKUP(C89,会員一覧!$A$4:$G$53,7,FALSE)*利用履歴!I86</f>
        <v>20</v>
      </c>
    </row>
    <row r="90" spans="1:10" x14ac:dyDescent="0.15">
      <c r="A90" s="5">
        <v>87</v>
      </c>
      <c r="B90" s="6">
        <v>42861</v>
      </c>
      <c r="C90" s="5">
        <v>1023</v>
      </c>
      <c r="D90" s="5" t="s">
        <v>105</v>
      </c>
      <c r="E90" s="5">
        <f>VLOOKUP(C90,会員一覧!$A$4:$G$53,6,FALSE)</f>
        <v>0</v>
      </c>
      <c r="F90" s="17">
        <v>0.6875</v>
      </c>
      <c r="G90" s="5">
        <v>5</v>
      </c>
      <c r="H90" s="17"/>
      <c r="I90" s="12">
        <f>G90*VLOOKUP(F90,$L$4:$O$5,4,TRUE)</f>
        <v>2000</v>
      </c>
      <c r="J90" s="5">
        <f>VLOOKUP(C90,会員一覧!$A$4:$G$53,7,FALSE)*利用履歴!I87</f>
        <v>80</v>
      </c>
    </row>
    <row r="91" spans="1:10" x14ac:dyDescent="0.15">
      <c r="A91" s="5">
        <v>88</v>
      </c>
      <c r="B91" s="6">
        <v>42861</v>
      </c>
      <c r="C91" s="5">
        <v>1034</v>
      </c>
      <c r="D91" s="5" t="s">
        <v>82</v>
      </c>
      <c r="E91" s="5">
        <f>VLOOKUP(C91,会員一覧!$A$4:$G$53,6,FALSE)</f>
        <v>0</v>
      </c>
      <c r="F91" s="17">
        <v>0.79166666666666663</v>
      </c>
      <c r="G91" s="5">
        <v>2</v>
      </c>
      <c r="H91" s="17"/>
      <c r="I91" s="12">
        <f>G91*VLOOKUP(F91,$L$4:$O$5,4,TRUE)</f>
        <v>1000</v>
      </c>
      <c r="J91" s="5">
        <f>VLOOKUP(C91,会員一覧!$A$4:$G$53,7,FALSE)*利用履歴!I88</f>
        <v>100</v>
      </c>
    </row>
    <row r="92" spans="1:10" x14ac:dyDescent="0.15">
      <c r="A92" s="5">
        <v>89</v>
      </c>
      <c r="B92" s="6">
        <v>42862</v>
      </c>
      <c r="C92" s="5">
        <v>1013</v>
      </c>
      <c r="D92" s="5" t="s">
        <v>83</v>
      </c>
      <c r="E92" s="5">
        <f>VLOOKUP(C92,会員一覧!$A$4:$G$53,6,FALSE)</f>
        <v>0</v>
      </c>
      <c r="F92" s="17">
        <v>0.625</v>
      </c>
      <c r="G92" s="5">
        <v>3</v>
      </c>
      <c r="H92" s="17"/>
      <c r="I92" s="12">
        <f>G92*VLOOKUP(F92,$L$4:$O$5,4,TRUE)</f>
        <v>1200</v>
      </c>
      <c r="J92" s="5">
        <f>VLOOKUP(C92,会員一覧!$A$4:$G$53,7,FALSE)*利用履歴!I89</f>
        <v>125</v>
      </c>
    </row>
    <row r="93" spans="1:10" x14ac:dyDescent="0.15">
      <c r="A93" s="5">
        <v>90</v>
      </c>
      <c r="B93" s="6">
        <v>42862</v>
      </c>
      <c r="C93" s="5">
        <v>1046</v>
      </c>
      <c r="D93" s="5" t="s">
        <v>85</v>
      </c>
      <c r="E93" s="5">
        <f>VLOOKUP(C93,会員一覧!$A$4:$G$53,6,FALSE)</f>
        <v>0</v>
      </c>
      <c r="F93" s="17">
        <v>0.58333333333333337</v>
      </c>
      <c r="G93" s="5">
        <v>5</v>
      </c>
      <c r="H93" s="17"/>
      <c r="I93" s="12">
        <f>G93*VLOOKUP(F93,$L$4:$O$5,4,TRUE)</f>
        <v>2000</v>
      </c>
      <c r="J93" s="5">
        <f>VLOOKUP(C93,会員一覧!$A$4:$G$53,7,FALSE)*利用履歴!I90</f>
        <v>100</v>
      </c>
    </row>
    <row r="94" spans="1:10" x14ac:dyDescent="0.15">
      <c r="A94" s="5">
        <v>91</v>
      </c>
      <c r="B94" s="6">
        <v>42862</v>
      </c>
      <c r="C94" s="5">
        <v>1023</v>
      </c>
      <c r="D94" s="5" t="s">
        <v>105</v>
      </c>
      <c r="E94" s="5">
        <f>VLOOKUP(C94,会員一覧!$A$4:$G$53,6,FALSE)</f>
        <v>0</v>
      </c>
      <c r="F94" s="17">
        <v>0.55555555555555558</v>
      </c>
      <c r="G94" s="5">
        <v>4</v>
      </c>
      <c r="H94" s="17"/>
      <c r="I94" s="12">
        <f>G94*VLOOKUP(F94,$L$4:$O$5,4,TRUE)</f>
        <v>1600</v>
      </c>
      <c r="J94" s="5">
        <f>VLOOKUP(C94,会員一覧!$A$4:$G$53,7,FALSE)*利用履歴!I91</f>
        <v>50</v>
      </c>
    </row>
    <row r="95" spans="1:10" x14ac:dyDescent="0.15">
      <c r="A95" s="5">
        <v>92</v>
      </c>
      <c r="B95" s="6">
        <v>42863</v>
      </c>
      <c r="C95" s="5">
        <v>1045</v>
      </c>
      <c r="D95" s="5" t="s">
        <v>106</v>
      </c>
      <c r="E95" s="5">
        <f>VLOOKUP(C95,会員一覧!$A$4:$G$53,6,FALSE)</f>
        <v>0</v>
      </c>
      <c r="F95" s="17">
        <v>0.77083333333333337</v>
      </c>
      <c r="G95" s="5">
        <v>1</v>
      </c>
      <c r="H95" s="17"/>
      <c r="I95" s="12">
        <f>G95*VLOOKUP(F95,$L$4:$O$5,4,TRUE)</f>
        <v>500</v>
      </c>
      <c r="J95" s="5">
        <f>VLOOKUP(C95,会員一覧!$A$4:$G$53,7,FALSE)*利用履歴!I92</f>
        <v>60</v>
      </c>
    </row>
    <row r="96" spans="1:10" x14ac:dyDescent="0.15">
      <c r="A96" s="5">
        <v>93</v>
      </c>
      <c r="B96" s="6">
        <v>42863</v>
      </c>
      <c r="C96" s="5">
        <v>1022</v>
      </c>
      <c r="D96" s="5" t="s">
        <v>79</v>
      </c>
      <c r="E96" s="5">
        <f>VLOOKUP(C96,会員一覧!$A$4:$G$53,6,FALSE)</f>
        <v>0</v>
      </c>
      <c r="F96" s="17">
        <v>0.55555555555555558</v>
      </c>
      <c r="G96" s="5">
        <v>2</v>
      </c>
      <c r="H96" s="17"/>
      <c r="I96" s="12">
        <f>G96*VLOOKUP(F96,$L$4:$O$5,4,TRUE)</f>
        <v>800</v>
      </c>
      <c r="J96" s="5">
        <f>VLOOKUP(C96,会員一覧!$A$4:$G$53,7,FALSE)*利用履歴!I93</f>
        <v>100</v>
      </c>
    </row>
    <row r="97" spans="1:10" x14ac:dyDescent="0.15">
      <c r="A97" s="5">
        <v>94</v>
      </c>
      <c r="B97" s="6">
        <v>42863</v>
      </c>
      <c r="C97" s="5">
        <v>1029</v>
      </c>
      <c r="D97" s="5" t="s">
        <v>94</v>
      </c>
      <c r="E97" s="5">
        <f>VLOOKUP(C97,会員一覧!$A$4:$G$53,6,FALSE)</f>
        <v>0</v>
      </c>
      <c r="F97" s="17">
        <v>0.60416666666666663</v>
      </c>
      <c r="G97" s="5">
        <v>5</v>
      </c>
      <c r="H97" s="17"/>
      <c r="I97" s="12">
        <f>G97*VLOOKUP(F97,$L$4:$O$5,4,TRUE)</f>
        <v>2000</v>
      </c>
      <c r="J97" s="5">
        <f>VLOOKUP(C97,会員一覧!$A$4:$G$53,7,FALSE)*利用履歴!I19</f>
        <v>45</v>
      </c>
    </row>
    <row r="98" spans="1:10" x14ac:dyDescent="0.15">
      <c r="A98" s="5">
        <v>95</v>
      </c>
      <c r="B98" s="6">
        <v>42863</v>
      </c>
      <c r="C98" s="5">
        <v>1048</v>
      </c>
      <c r="D98" s="5" t="s">
        <v>95</v>
      </c>
      <c r="E98" s="5">
        <f>VLOOKUP(C98,会員一覧!$A$4:$G$53,6,FALSE)</f>
        <v>0</v>
      </c>
      <c r="F98" s="17">
        <v>0.6875</v>
      </c>
      <c r="G98" s="5">
        <v>1</v>
      </c>
      <c r="H98" s="17"/>
      <c r="I98" s="12">
        <f>G98*VLOOKUP(F98,$L$4:$O$5,4,TRUE)</f>
        <v>400</v>
      </c>
      <c r="J98" s="5">
        <f>VLOOKUP(C98,会員一覧!$A$4:$G$53,7,FALSE)*利用履歴!I20</f>
        <v>36</v>
      </c>
    </row>
    <row r="99" spans="1:10" x14ac:dyDescent="0.15">
      <c r="A99" s="5">
        <v>96</v>
      </c>
      <c r="B99" s="6">
        <v>42863</v>
      </c>
      <c r="C99" s="5">
        <v>1011</v>
      </c>
      <c r="D99" s="5" t="s">
        <v>101</v>
      </c>
      <c r="E99" s="5">
        <f>VLOOKUP(C99,会員一覧!$A$4:$G$53,6,FALSE)</f>
        <v>0</v>
      </c>
      <c r="F99" s="17">
        <v>0.625</v>
      </c>
      <c r="G99" s="5">
        <v>5</v>
      </c>
      <c r="H99" s="17"/>
      <c r="I99" s="12">
        <f>G99*VLOOKUP(F99,$L$4:$O$5,4,TRUE)</f>
        <v>2000</v>
      </c>
      <c r="J99" s="5">
        <f>VLOOKUP(C99,会員一覧!$A$4:$G$53,7,FALSE)*利用履歴!I21</f>
        <v>48</v>
      </c>
    </row>
    <row r="100" spans="1:10" x14ac:dyDescent="0.15">
      <c r="A100" s="5">
        <v>97</v>
      </c>
      <c r="B100" s="6">
        <v>42864</v>
      </c>
      <c r="C100" s="5">
        <v>1011</v>
      </c>
      <c r="D100" s="5" t="s">
        <v>101</v>
      </c>
      <c r="E100" s="5">
        <f>VLOOKUP(C100,会員一覧!$A$4:$G$53,6,FALSE)</f>
        <v>0</v>
      </c>
      <c r="F100" s="17">
        <v>0.5625</v>
      </c>
      <c r="G100" s="5">
        <v>1</v>
      </c>
      <c r="H100" s="17"/>
      <c r="I100" s="12">
        <f>G100*VLOOKUP(F100,$L$4:$O$5,4,TRUE)</f>
        <v>400</v>
      </c>
      <c r="J100" s="5">
        <f>VLOOKUP(C100,会員一覧!$A$4:$G$53,7,FALSE)*利用履歴!I22</f>
        <v>36</v>
      </c>
    </row>
    <row r="101" spans="1:10" x14ac:dyDescent="0.15">
      <c r="A101" s="5">
        <v>98</v>
      </c>
      <c r="B101" s="6">
        <v>42865</v>
      </c>
      <c r="C101" s="5">
        <v>1031</v>
      </c>
      <c r="D101" s="5" t="s">
        <v>100</v>
      </c>
      <c r="E101" s="5">
        <f>VLOOKUP(C101,会員一覧!$A$4:$G$53,6,FALSE)</f>
        <v>0</v>
      </c>
      <c r="F101" s="17">
        <v>0.55555555555555558</v>
      </c>
      <c r="G101" s="5">
        <v>1</v>
      </c>
      <c r="H101" s="17"/>
      <c r="I101" s="12">
        <f>G101*VLOOKUP(F101,$L$4:$O$5,4,TRUE)</f>
        <v>400</v>
      </c>
      <c r="J101" s="5">
        <f>VLOOKUP(C101,会員一覧!$A$4:$G$53,7,FALSE)*利用履歴!I23</f>
        <v>24</v>
      </c>
    </row>
    <row r="102" spans="1:10" x14ac:dyDescent="0.15">
      <c r="A102" s="5">
        <v>99</v>
      </c>
      <c r="B102" s="6">
        <v>42865</v>
      </c>
      <c r="C102" s="5">
        <v>1021</v>
      </c>
      <c r="D102" s="5" t="s">
        <v>107</v>
      </c>
      <c r="E102" s="5">
        <f>VLOOKUP(C102,会員一覧!$A$4:$G$53,6,FALSE)</f>
        <v>0</v>
      </c>
      <c r="F102" s="17">
        <v>0.58333333333333337</v>
      </c>
      <c r="G102" s="5">
        <v>1</v>
      </c>
      <c r="H102" s="17"/>
      <c r="I102" s="12">
        <f>G102*VLOOKUP(F102,$L$4:$O$5,4,TRUE)</f>
        <v>400</v>
      </c>
      <c r="J102" s="5">
        <f>VLOOKUP(C102,会員一覧!$A$4:$G$53,7,FALSE)*利用履歴!I24</f>
        <v>36</v>
      </c>
    </row>
    <row r="103" spans="1:10" x14ac:dyDescent="0.15">
      <c r="A103" s="5">
        <v>100</v>
      </c>
      <c r="B103" s="6">
        <v>42866</v>
      </c>
      <c r="C103" s="5">
        <v>1011</v>
      </c>
      <c r="D103" s="5" t="s">
        <v>101</v>
      </c>
      <c r="E103" s="5">
        <f>VLOOKUP(C103,会員一覧!$A$4:$G$53,6,FALSE)</f>
        <v>0</v>
      </c>
      <c r="F103" s="17">
        <v>0.625</v>
      </c>
      <c r="G103" s="5">
        <v>4</v>
      </c>
      <c r="H103" s="17"/>
      <c r="I103" s="12">
        <f>G103*VLOOKUP(F103,$L$4:$O$5,4,TRUE)</f>
        <v>1600</v>
      </c>
      <c r="J103" s="5">
        <f>VLOOKUP(C103,会員一覧!$A$4:$G$53,7,FALSE)*利用履歴!I25</f>
        <v>36</v>
      </c>
    </row>
    <row r="104" spans="1:10" x14ac:dyDescent="0.15">
      <c r="A104" s="5">
        <v>101</v>
      </c>
      <c r="B104" s="6">
        <v>42867</v>
      </c>
      <c r="C104" s="5">
        <v>1050</v>
      </c>
      <c r="D104" s="5" t="s">
        <v>108</v>
      </c>
      <c r="E104" s="5">
        <f>VLOOKUP(C104,会員一覧!$A$4:$G$53,6,FALSE)</f>
        <v>0</v>
      </c>
      <c r="F104" s="17">
        <v>0.6875</v>
      </c>
      <c r="G104" s="5">
        <v>5</v>
      </c>
      <c r="H104" s="17"/>
      <c r="I104" s="12">
        <f>G104*VLOOKUP(F104,$L$4:$O$5,4,TRUE)</f>
        <v>2000</v>
      </c>
      <c r="J104" s="5">
        <f>VLOOKUP(C104,会員一覧!$A$4:$G$53,7,FALSE)*利用履歴!I26</f>
        <v>48</v>
      </c>
    </row>
    <row r="105" spans="1:10" x14ac:dyDescent="0.15">
      <c r="A105" s="5">
        <v>102</v>
      </c>
      <c r="B105" s="6">
        <v>42868</v>
      </c>
      <c r="C105" s="5">
        <v>1006</v>
      </c>
      <c r="D105" s="5" t="s">
        <v>97</v>
      </c>
      <c r="E105" s="5">
        <f>VLOOKUP(C105,会員一覧!$A$4:$G$53,6,FALSE)</f>
        <v>0</v>
      </c>
      <c r="F105" s="17">
        <v>0.625</v>
      </c>
      <c r="G105" s="5">
        <v>1</v>
      </c>
      <c r="H105" s="17"/>
      <c r="I105" s="12">
        <f>G105*VLOOKUP(F105,$L$4:$O$5,4,TRUE)</f>
        <v>400</v>
      </c>
      <c r="J105" s="5">
        <f>VLOOKUP(C105,会員一覧!$A$4:$G$53,7,FALSE)*利用履歴!I27</f>
        <v>12</v>
      </c>
    </row>
    <row r="106" spans="1:10" x14ac:dyDescent="0.15">
      <c r="A106" s="5">
        <v>103</v>
      </c>
      <c r="B106" s="6">
        <v>42868</v>
      </c>
      <c r="C106" s="5">
        <v>1044</v>
      </c>
      <c r="D106" s="5" t="s">
        <v>102</v>
      </c>
      <c r="E106" s="5">
        <f>VLOOKUP(C106,会員一覧!$A$4:$G$53,6,FALSE)</f>
        <v>0</v>
      </c>
      <c r="F106" s="17">
        <v>0.60416666666666663</v>
      </c>
      <c r="G106" s="5">
        <v>2</v>
      </c>
      <c r="H106" s="17"/>
      <c r="I106" s="12">
        <f>G106*VLOOKUP(F106,$L$4:$O$5,4,TRUE)</f>
        <v>800</v>
      </c>
      <c r="J106" s="5">
        <f>VLOOKUP(C106,会員一覧!$A$4:$G$53,7,FALSE)*利用履歴!I28</f>
        <v>24</v>
      </c>
    </row>
    <row r="107" spans="1:10" x14ac:dyDescent="0.15">
      <c r="A107" s="5">
        <v>104</v>
      </c>
      <c r="B107" s="6">
        <v>42868</v>
      </c>
      <c r="C107" s="5">
        <v>1048</v>
      </c>
      <c r="D107" s="5" t="s">
        <v>95</v>
      </c>
      <c r="E107" s="5">
        <f>VLOOKUP(C107,会員一覧!$A$4:$G$53,6,FALSE)</f>
        <v>0</v>
      </c>
      <c r="F107" s="17">
        <v>0.625</v>
      </c>
      <c r="G107" s="5">
        <v>4</v>
      </c>
      <c r="H107" s="17"/>
      <c r="I107" s="12">
        <f>G107*VLOOKUP(F107,$L$4:$O$5,4,TRUE)</f>
        <v>1600</v>
      </c>
      <c r="J107" s="5">
        <f>VLOOKUP(C107,会員一覧!$A$4:$G$53,7,FALSE)*利用履歴!I29</f>
        <v>24</v>
      </c>
    </row>
    <row r="108" spans="1:10" x14ac:dyDescent="0.15">
      <c r="A108" s="5">
        <v>105</v>
      </c>
      <c r="B108" s="6">
        <v>42868</v>
      </c>
      <c r="C108" s="5">
        <v>1011</v>
      </c>
      <c r="D108" s="5" t="s">
        <v>101</v>
      </c>
      <c r="E108" s="5">
        <f>VLOOKUP(C108,会員一覧!$A$4:$G$53,6,FALSE)</f>
        <v>0</v>
      </c>
      <c r="F108" s="17">
        <v>0.75</v>
      </c>
      <c r="G108" s="5">
        <v>4</v>
      </c>
      <c r="H108" s="17"/>
      <c r="I108" s="12">
        <f>G108*VLOOKUP(F108,$L$4:$O$5,4,TRUE)</f>
        <v>2000</v>
      </c>
      <c r="J108" s="5">
        <f>VLOOKUP(C108,会員一覧!$A$4:$G$53,7,FALSE)*利用履歴!I30</f>
        <v>36</v>
      </c>
    </row>
    <row r="109" spans="1:10" x14ac:dyDescent="0.15">
      <c r="A109" s="5">
        <v>106</v>
      </c>
      <c r="B109" s="6">
        <v>42868</v>
      </c>
      <c r="C109" s="5">
        <v>1024</v>
      </c>
      <c r="D109" s="5" t="s">
        <v>103</v>
      </c>
      <c r="E109" s="5">
        <f>VLOOKUP(C109,会員一覧!$A$4:$G$53,6,FALSE)</f>
        <v>0</v>
      </c>
      <c r="F109" s="17">
        <v>0.625</v>
      </c>
      <c r="G109" s="5">
        <v>4</v>
      </c>
      <c r="H109" s="17"/>
      <c r="I109" s="12">
        <f>G109*VLOOKUP(F109,$L$4:$O$5,4,TRUE)</f>
        <v>1600</v>
      </c>
      <c r="J109" s="5">
        <f>VLOOKUP(C109,会員一覧!$A$4:$G$53,7,FALSE)*利用履歴!I31</f>
        <v>15</v>
      </c>
    </row>
    <row r="110" spans="1:10" x14ac:dyDescent="0.15">
      <c r="A110" s="5">
        <v>107</v>
      </c>
      <c r="B110" s="6">
        <v>42870</v>
      </c>
      <c r="C110" s="5">
        <v>1044</v>
      </c>
      <c r="D110" s="5" t="s">
        <v>102</v>
      </c>
      <c r="E110" s="5">
        <f>VLOOKUP(C110,会員一覧!$A$4:$G$53,6,FALSE)</f>
        <v>0</v>
      </c>
      <c r="F110" s="17">
        <v>0.625</v>
      </c>
      <c r="G110" s="5">
        <v>1</v>
      </c>
      <c r="H110" s="17"/>
      <c r="I110" s="12">
        <f>G110*VLOOKUP(F110,$L$4:$O$5,4,TRUE)</f>
        <v>400</v>
      </c>
      <c r="J110" s="5">
        <f>VLOOKUP(C110,会員一覧!$A$4:$G$53,7,FALSE)*利用履歴!I32</f>
        <v>48</v>
      </c>
    </row>
    <row r="111" spans="1:10" x14ac:dyDescent="0.15">
      <c r="A111" s="5">
        <v>108</v>
      </c>
      <c r="B111" s="6">
        <v>42869</v>
      </c>
      <c r="C111" s="5">
        <v>1010</v>
      </c>
      <c r="D111" s="5" t="s">
        <v>99</v>
      </c>
      <c r="E111" s="5">
        <f>VLOOKUP(C111,会員一覧!$A$4:$G$53,6,FALSE)</f>
        <v>0</v>
      </c>
      <c r="F111" s="17">
        <v>0.55555555555555558</v>
      </c>
      <c r="G111" s="5">
        <v>2</v>
      </c>
      <c r="H111" s="17"/>
      <c r="I111" s="12">
        <f>G111*VLOOKUP(F111,$L$4:$O$5,4,TRUE)</f>
        <v>800</v>
      </c>
      <c r="J111" s="5">
        <f>VLOOKUP(C111,会員一覧!$A$4:$G$53,7,FALSE)*利用履歴!I33</f>
        <v>36</v>
      </c>
    </row>
    <row r="112" spans="1:10" x14ac:dyDescent="0.15">
      <c r="A112" s="5">
        <v>109</v>
      </c>
      <c r="B112" s="6">
        <v>42870</v>
      </c>
      <c r="C112" s="5">
        <v>1017</v>
      </c>
      <c r="D112" s="5" t="s">
        <v>104</v>
      </c>
      <c r="E112" s="5">
        <f>VLOOKUP(C112,会員一覧!$A$4:$G$53,6,FALSE)</f>
        <v>0</v>
      </c>
      <c r="F112" s="17">
        <v>0.625</v>
      </c>
      <c r="G112" s="5">
        <v>1</v>
      </c>
      <c r="H112" s="17"/>
      <c r="I112" s="12">
        <f>G112*VLOOKUP(F112,$L$4:$O$5,4,TRUE)</f>
        <v>400</v>
      </c>
      <c r="J112" s="5">
        <f>VLOOKUP(C112,会員一覧!$A$4:$G$53,7,FALSE)*利用履歴!I34</f>
        <v>30</v>
      </c>
    </row>
    <row r="113" spans="1:10" x14ac:dyDescent="0.15">
      <c r="A113" s="5">
        <v>110</v>
      </c>
      <c r="B113" s="6">
        <v>42871</v>
      </c>
      <c r="C113" s="5">
        <v>1020</v>
      </c>
      <c r="D113" s="5" t="s">
        <v>109</v>
      </c>
      <c r="E113" s="5">
        <f>VLOOKUP(C113,会員一覧!$A$4:$G$53,6,FALSE)</f>
        <v>0</v>
      </c>
      <c r="F113" s="17">
        <v>0.55555555555555558</v>
      </c>
      <c r="G113" s="5">
        <v>3</v>
      </c>
      <c r="H113" s="17"/>
      <c r="I113" s="12">
        <f>G113*VLOOKUP(F113,$L$4:$O$5,4,TRUE)</f>
        <v>1200</v>
      </c>
      <c r="J113" s="5">
        <f>VLOOKUP(C113,会員一覧!$A$4:$G$53,7,FALSE)*利用履歴!I35</f>
        <v>15</v>
      </c>
    </row>
    <row r="114" spans="1:10" x14ac:dyDescent="0.15">
      <c r="A114" s="5">
        <v>111</v>
      </c>
      <c r="B114" s="6">
        <v>42871</v>
      </c>
      <c r="C114" s="5">
        <v>1018</v>
      </c>
      <c r="D114" s="5" t="s">
        <v>96</v>
      </c>
      <c r="E114" s="5">
        <f>VLOOKUP(C114,会員一覧!$A$4:$G$53,6,FALSE)</f>
        <v>0</v>
      </c>
      <c r="F114" s="17">
        <v>0.5625</v>
      </c>
      <c r="G114" s="5">
        <v>4</v>
      </c>
      <c r="H114" s="17"/>
      <c r="I114" s="12">
        <f>G114*VLOOKUP(F114,$L$4:$O$5,4,TRUE)</f>
        <v>1600</v>
      </c>
      <c r="J114" s="5">
        <f>VLOOKUP(C114,会員一覧!$A$4:$G$53,7,FALSE)*利用履歴!I36</f>
        <v>24</v>
      </c>
    </row>
    <row r="115" spans="1:10" x14ac:dyDescent="0.15">
      <c r="A115" s="5">
        <v>112</v>
      </c>
      <c r="B115" s="6">
        <v>42871</v>
      </c>
      <c r="C115" s="5">
        <v>1029</v>
      </c>
      <c r="D115" s="5" t="s">
        <v>94</v>
      </c>
      <c r="E115" s="5">
        <f>VLOOKUP(C115,会員一覧!$A$4:$G$53,6,FALSE)</f>
        <v>0</v>
      </c>
      <c r="F115" s="17">
        <v>0.75</v>
      </c>
      <c r="G115" s="5">
        <v>2</v>
      </c>
      <c r="H115" s="17"/>
      <c r="I115" s="12">
        <f>G115*VLOOKUP(F115,$L$4:$O$5,4,TRUE)</f>
        <v>1000</v>
      </c>
      <c r="J115" s="5">
        <f>VLOOKUP(C115,会員一覧!$A$4:$G$53,7,FALSE)*利用履歴!I37</f>
        <v>30</v>
      </c>
    </row>
    <row r="116" spans="1:10" x14ac:dyDescent="0.15">
      <c r="A116" s="5">
        <v>113</v>
      </c>
      <c r="B116" s="6">
        <v>42872</v>
      </c>
      <c r="C116" s="5">
        <v>1011</v>
      </c>
      <c r="D116" s="5" t="s">
        <v>101</v>
      </c>
      <c r="E116" s="5">
        <f>VLOOKUP(C116,会員一覧!$A$4:$G$53,6,FALSE)</f>
        <v>0</v>
      </c>
      <c r="F116" s="17">
        <v>0.6875</v>
      </c>
      <c r="G116" s="5">
        <v>5</v>
      </c>
      <c r="H116" s="17"/>
      <c r="I116" s="12">
        <f>G116*VLOOKUP(F116,$L$4:$O$5,4,TRUE)</f>
        <v>2000</v>
      </c>
      <c r="J116" s="5">
        <f>VLOOKUP(C116,会員一覧!$A$4:$G$53,7,FALSE)*利用履歴!I38</f>
        <v>36</v>
      </c>
    </row>
    <row r="117" spans="1:10" x14ac:dyDescent="0.15">
      <c r="A117" s="5">
        <v>114</v>
      </c>
      <c r="B117" s="6">
        <v>42872</v>
      </c>
      <c r="C117" s="5">
        <v>1031</v>
      </c>
      <c r="D117" s="5" t="s">
        <v>100</v>
      </c>
      <c r="E117" s="5">
        <f>VLOOKUP(C117,会員一覧!$A$4:$G$53,6,FALSE)</f>
        <v>0</v>
      </c>
      <c r="F117" s="17">
        <v>0.60416666666666663</v>
      </c>
      <c r="G117" s="5">
        <v>5</v>
      </c>
      <c r="H117" s="17"/>
      <c r="I117" s="12">
        <f>G117*VLOOKUP(F117,$L$4:$O$5,4,TRUE)</f>
        <v>2000</v>
      </c>
      <c r="J117" s="5">
        <f>VLOOKUP(C117,会員一覧!$A$4:$G$53,7,FALSE)*利用履歴!I39</f>
        <v>48</v>
      </c>
    </row>
    <row r="118" spans="1:10" x14ac:dyDescent="0.15">
      <c r="A118" s="5">
        <v>115</v>
      </c>
      <c r="B118" s="6">
        <v>42872</v>
      </c>
      <c r="C118" s="5">
        <v>1029</v>
      </c>
      <c r="D118" s="5" t="s">
        <v>94</v>
      </c>
      <c r="E118" s="5">
        <f>VLOOKUP(C118,会員一覧!$A$4:$G$53,6,FALSE)</f>
        <v>0</v>
      </c>
      <c r="F118" s="17">
        <v>0.75</v>
      </c>
      <c r="G118" s="5">
        <v>3</v>
      </c>
      <c r="H118" s="17"/>
      <c r="I118" s="12">
        <f>G118*VLOOKUP(F118,$L$4:$O$5,4,TRUE)</f>
        <v>1500</v>
      </c>
      <c r="J118" s="5">
        <f>VLOOKUP(C118,会員一覧!$A$4:$G$53,7,FALSE)*利用履歴!I40</f>
        <v>36</v>
      </c>
    </row>
    <row r="119" spans="1:10" x14ac:dyDescent="0.15">
      <c r="A119" s="5">
        <v>116</v>
      </c>
      <c r="B119" s="6">
        <v>42872</v>
      </c>
      <c r="C119" s="5">
        <v>1044</v>
      </c>
      <c r="D119" s="5" t="s">
        <v>102</v>
      </c>
      <c r="E119" s="5">
        <f>VLOOKUP(C119,会員一覧!$A$4:$G$53,6,FALSE)</f>
        <v>0</v>
      </c>
      <c r="F119" s="17">
        <v>0.5625</v>
      </c>
      <c r="G119" s="5">
        <v>3</v>
      </c>
      <c r="H119" s="17"/>
      <c r="I119" s="12">
        <f>G119*VLOOKUP(F119,$L$4:$O$5,4,TRUE)</f>
        <v>1200</v>
      </c>
      <c r="J119" s="5">
        <f>VLOOKUP(C119,会員一覧!$A$4:$G$53,7,FALSE)*利用履歴!I41</f>
        <v>24</v>
      </c>
    </row>
    <row r="120" spans="1:10" x14ac:dyDescent="0.15">
      <c r="A120" s="5">
        <v>117</v>
      </c>
      <c r="B120" s="6">
        <v>42873</v>
      </c>
      <c r="C120" s="5">
        <v>1029</v>
      </c>
      <c r="D120" s="5" t="s">
        <v>94</v>
      </c>
      <c r="E120" s="5">
        <f>VLOOKUP(C120,会員一覧!$A$4:$G$53,6,FALSE)</f>
        <v>0</v>
      </c>
      <c r="F120" s="17">
        <v>0.58333333333333337</v>
      </c>
      <c r="G120" s="5">
        <v>2</v>
      </c>
      <c r="H120" s="17"/>
      <c r="I120" s="12">
        <f>G120*VLOOKUP(F120,$L$4:$O$5,4,TRUE)</f>
        <v>800</v>
      </c>
      <c r="J120" s="5">
        <f>VLOOKUP(C120,会員一覧!$A$4:$G$53,7,FALSE)*利用履歴!I42</f>
        <v>48</v>
      </c>
    </row>
    <row r="121" spans="1:10" x14ac:dyDescent="0.15">
      <c r="A121" s="5">
        <v>118</v>
      </c>
      <c r="B121" s="6">
        <v>42876</v>
      </c>
      <c r="C121" s="5">
        <v>1024</v>
      </c>
      <c r="D121" s="5" t="s">
        <v>103</v>
      </c>
      <c r="E121" s="5">
        <f>VLOOKUP(C121,会員一覧!$A$4:$G$53,6,FALSE)</f>
        <v>0</v>
      </c>
      <c r="F121" s="17">
        <v>0.625</v>
      </c>
      <c r="G121" s="5">
        <v>5</v>
      </c>
      <c r="H121" s="17"/>
      <c r="I121" s="12">
        <f>G121*VLOOKUP(F121,$L$4:$O$5,4,TRUE)</f>
        <v>2000</v>
      </c>
      <c r="J121" s="5">
        <f>VLOOKUP(C121,会員一覧!$A$4:$G$53,7,FALSE)*利用履歴!I43</f>
        <v>48</v>
      </c>
    </row>
    <row r="122" spans="1:10" x14ac:dyDescent="0.15">
      <c r="A122" s="5">
        <v>119</v>
      </c>
      <c r="B122" s="6">
        <v>42878</v>
      </c>
      <c r="C122" s="5">
        <v>1024</v>
      </c>
      <c r="D122" s="5" t="s">
        <v>103</v>
      </c>
      <c r="E122" s="5">
        <f>VLOOKUP(C122,会員一覧!$A$4:$G$53,6,FALSE)</f>
        <v>0</v>
      </c>
      <c r="F122" s="17">
        <v>0.6875</v>
      </c>
      <c r="G122" s="5">
        <v>4</v>
      </c>
      <c r="H122" s="17"/>
      <c r="I122" s="12">
        <f>G122*VLOOKUP(F122,$L$4:$O$5,4,TRUE)</f>
        <v>1600</v>
      </c>
      <c r="J122" s="5">
        <f>VLOOKUP(C122,会員一覧!$A$4:$G$53,7,FALSE)*利用履歴!I44</f>
        <v>48</v>
      </c>
    </row>
    <row r="123" spans="1:10" x14ac:dyDescent="0.15">
      <c r="A123" s="5">
        <v>120</v>
      </c>
      <c r="B123" s="6">
        <v>42876</v>
      </c>
      <c r="C123" s="5">
        <v>1029</v>
      </c>
      <c r="D123" s="5" t="s">
        <v>94</v>
      </c>
      <c r="E123" s="5">
        <f>VLOOKUP(C123,会員一覧!$A$4:$G$53,6,FALSE)</f>
        <v>0</v>
      </c>
      <c r="F123" s="17">
        <v>0.5625</v>
      </c>
      <c r="G123" s="5">
        <v>5</v>
      </c>
      <c r="H123" s="17"/>
      <c r="I123" s="12">
        <f>G123*VLOOKUP(F123,$L$4:$O$5,4,TRUE)</f>
        <v>2000</v>
      </c>
      <c r="J123" s="5">
        <f>VLOOKUP(C123,会員一覧!$A$4:$G$53,7,FALSE)*利用履歴!I45</f>
        <v>12</v>
      </c>
    </row>
    <row r="124" spans="1:10" x14ac:dyDescent="0.15">
      <c r="A124" s="5">
        <v>121</v>
      </c>
      <c r="B124" s="6">
        <v>42876</v>
      </c>
      <c r="C124" s="5">
        <v>1020</v>
      </c>
      <c r="D124" s="5" t="s">
        <v>109</v>
      </c>
      <c r="E124" s="5">
        <f>VLOOKUP(C124,会員一覧!$A$4:$G$53,6,FALSE)</f>
        <v>0</v>
      </c>
      <c r="F124" s="17">
        <v>0.75</v>
      </c>
      <c r="G124" s="5">
        <v>1</v>
      </c>
      <c r="H124" s="17"/>
      <c r="I124" s="12">
        <f>G124*VLOOKUP(F124,$L$4:$O$5,4,TRUE)</f>
        <v>500</v>
      </c>
      <c r="J124" s="5">
        <f>VLOOKUP(C124,会員一覧!$A$4:$G$53,7,FALSE)*利用履歴!I46</f>
        <v>24</v>
      </c>
    </row>
    <row r="125" spans="1:10" x14ac:dyDescent="0.15">
      <c r="A125" s="5">
        <v>122</v>
      </c>
      <c r="B125" s="6">
        <v>42877</v>
      </c>
      <c r="C125" s="5">
        <v>1019</v>
      </c>
      <c r="D125" s="5" t="s">
        <v>98</v>
      </c>
      <c r="E125" s="5">
        <f>VLOOKUP(C125,会員一覧!$A$4:$G$53,6,FALSE)</f>
        <v>0</v>
      </c>
      <c r="F125" s="17">
        <v>0.75</v>
      </c>
      <c r="G125" s="5">
        <v>3</v>
      </c>
      <c r="H125" s="17"/>
      <c r="I125" s="12">
        <f>G125*VLOOKUP(F125,$L$4:$O$5,4,TRUE)</f>
        <v>1500</v>
      </c>
      <c r="J125" s="5">
        <f>VLOOKUP(C125,会員一覧!$A$4:$G$53,7,FALSE)*利用履歴!I47</f>
        <v>36</v>
      </c>
    </row>
    <row r="126" spans="1:10" x14ac:dyDescent="0.15">
      <c r="A126" s="5">
        <v>123</v>
      </c>
      <c r="B126" s="6">
        <v>42877</v>
      </c>
      <c r="C126" s="5">
        <v>1017</v>
      </c>
      <c r="D126" s="5" t="s">
        <v>104</v>
      </c>
      <c r="E126" s="5">
        <f>VLOOKUP(C126,会員一覧!$A$4:$G$53,6,FALSE)</f>
        <v>0</v>
      </c>
      <c r="F126" s="17">
        <v>0.58333333333333337</v>
      </c>
      <c r="G126" s="5">
        <v>2</v>
      </c>
      <c r="H126" s="17"/>
      <c r="I126" s="12">
        <f>G126*VLOOKUP(F126,$L$4:$O$5,4,TRUE)</f>
        <v>800</v>
      </c>
      <c r="J126" s="5">
        <f>VLOOKUP(C126,会員一覧!$A$4:$G$53,7,FALSE)*利用履歴!I48</f>
        <v>24</v>
      </c>
    </row>
    <row r="127" spans="1:10" x14ac:dyDescent="0.15">
      <c r="A127" s="5">
        <v>124</v>
      </c>
      <c r="B127" s="6">
        <v>42877</v>
      </c>
      <c r="C127" s="5">
        <v>1020</v>
      </c>
      <c r="D127" s="5" t="s">
        <v>109</v>
      </c>
      <c r="E127" s="5">
        <f>VLOOKUP(C127,会員一覧!$A$4:$G$53,6,FALSE)</f>
        <v>0</v>
      </c>
      <c r="F127" s="17">
        <v>0.5625</v>
      </c>
      <c r="G127" s="5">
        <v>4</v>
      </c>
      <c r="H127" s="17"/>
      <c r="I127" s="12">
        <f>G127*VLOOKUP(F127,$L$4:$O$5,4,TRUE)</f>
        <v>1600</v>
      </c>
      <c r="J127" s="5">
        <f>VLOOKUP(C127,会員一覧!$A$4:$G$53,7,FALSE)*利用履歴!I49</f>
        <v>60</v>
      </c>
    </row>
    <row r="128" spans="1:10" x14ac:dyDescent="0.15">
      <c r="A128" s="5">
        <v>125</v>
      </c>
      <c r="B128" s="6">
        <v>42878</v>
      </c>
      <c r="C128" s="5">
        <v>1048</v>
      </c>
      <c r="D128" s="5" t="s">
        <v>95</v>
      </c>
      <c r="E128" s="5">
        <f>VLOOKUP(C128,会員一覧!$A$4:$G$53,6,FALSE)</f>
        <v>0</v>
      </c>
      <c r="F128" s="17">
        <v>0.55555555555555558</v>
      </c>
      <c r="G128" s="5">
        <v>2</v>
      </c>
      <c r="H128" s="17"/>
      <c r="I128" s="12">
        <f>G128*VLOOKUP(F128,$L$4:$O$5,4,TRUE)</f>
        <v>800</v>
      </c>
      <c r="J128" s="5">
        <f>VLOOKUP(C128,会員一覧!$A$4:$G$53,7,FALSE)*利用履歴!I50</f>
        <v>36</v>
      </c>
    </row>
    <row r="129" spans="1:10" x14ac:dyDescent="0.15">
      <c r="A129" s="5">
        <v>126</v>
      </c>
      <c r="B129" s="6">
        <v>42879</v>
      </c>
      <c r="C129" s="5">
        <v>1028</v>
      </c>
      <c r="D129" s="5" t="s">
        <v>110</v>
      </c>
      <c r="E129" s="5">
        <f>VLOOKUP(C129,会員一覧!$A$4:$G$53,6,FALSE)</f>
        <v>0</v>
      </c>
      <c r="F129" s="17">
        <v>0.5625</v>
      </c>
      <c r="G129" s="5">
        <v>3</v>
      </c>
      <c r="H129" s="17"/>
      <c r="I129" s="12">
        <f>G129*VLOOKUP(F129,$L$4:$O$5,4,TRUE)</f>
        <v>1200</v>
      </c>
      <c r="J129" s="5">
        <f>VLOOKUP(C129,会員一覧!$A$4:$G$53,7,FALSE)*利用履歴!I51</f>
        <v>75</v>
      </c>
    </row>
    <row r="130" spans="1:10" x14ac:dyDescent="0.15">
      <c r="A130" s="5">
        <v>127</v>
      </c>
      <c r="B130" s="6">
        <v>42879</v>
      </c>
      <c r="C130" s="5">
        <v>1048</v>
      </c>
      <c r="D130" s="5" t="s">
        <v>95</v>
      </c>
      <c r="E130" s="5">
        <f>VLOOKUP(C130,会員一覧!$A$4:$G$53,6,FALSE)</f>
        <v>0</v>
      </c>
      <c r="F130" s="17">
        <v>0.625</v>
      </c>
      <c r="G130" s="5">
        <v>3</v>
      </c>
      <c r="H130" s="17"/>
      <c r="I130" s="12">
        <f>G130*VLOOKUP(F130,$L$4:$O$5,4,TRUE)</f>
        <v>1200</v>
      </c>
      <c r="J130" s="5">
        <f>VLOOKUP(C130,会員一覧!$A$4:$G$53,7,FALSE)*利用履歴!I52</f>
        <v>36</v>
      </c>
    </row>
    <row r="131" spans="1:10" x14ac:dyDescent="0.15">
      <c r="A131" s="5">
        <v>128</v>
      </c>
      <c r="B131" s="6">
        <v>42879</v>
      </c>
      <c r="C131" s="5">
        <v>1024</v>
      </c>
      <c r="D131" s="5" t="s">
        <v>103</v>
      </c>
      <c r="E131" s="5">
        <f>VLOOKUP(C131,会員一覧!$A$4:$G$53,6,FALSE)</f>
        <v>0</v>
      </c>
      <c r="F131" s="17">
        <v>0.75</v>
      </c>
      <c r="G131" s="5">
        <v>1</v>
      </c>
      <c r="H131" s="17"/>
      <c r="I131" s="12">
        <f>G131*VLOOKUP(F131,$L$4:$O$5,4,TRUE)</f>
        <v>500</v>
      </c>
      <c r="J131" s="5">
        <f>VLOOKUP(C131,会員一覧!$A$4:$G$53,7,FALSE)*利用履歴!I53</f>
        <v>24</v>
      </c>
    </row>
    <row r="132" spans="1:10" x14ac:dyDescent="0.15">
      <c r="A132" s="5">
        <v>129</v>
      </c>
      <c r="B132" s="6">
        <v>42880</v>
      </c>
      <c r="C132" s="5">
        <v>1013</v>
      </c>
      <c r="D132" s="5" t="s">
        <v>83</v>
      </c>
      <c r="E132" s="5">
        <f>VLOOKUP(C132,会員一覧!$A$4:$G$53,6,FALSE)</f>
        <v>0</v>
      </c>
      <c r="F132" s="17">
        <v>0.55555555555555558</v>
      </c>
      <c r="G132" s="5">
        <v>3</v>
      </c>
      <c r="H132" s="17"/>
      <c r="I132" s="12">
        <f>G132*VLOOKUP(F132,$L$4:$O$5,4,TRUE)</f>
        <v>1200</v>
      </c>
      <c r="J132" s="5">
        <f>VLOOKUP(C132,会員一覧!$A$4:$G$53,7,FALSE)*利用履歴!I94</f>
        <v>80</v>
      </c>
    </row>
    <row r="133" spans="1:10" x14ac:dyDescent="0.15">
      <c r="A133" s="5">
        <v>130</v>
      </c>
      <c r="B133" s="6">
        <v>42880</v>
      </c>
      <c r="C133" s="5">
        <v>1034</v>
      </c>
      <c r="D133" s="5" t="s">
        <v>82</v>
      </c>
      <c r="E133" s="5">
        <f>VLOOKUP(C133,会員一覧!$A$4:$G$53,6,FALSE)</f>
        <v>0</v>
      </c>
      <c r="F133" s="17">
        <v>0.625</v>
      </c>
      <c r="G133" s="5">
        <v>3</v>
      </c>
      <c r="H133" s="17"/>
      <c r="I133" s="12">
        <f>G133*VLOOKUP(F133,$L$4:$O$5,4,TRUE)</f>
        <v>1200</v>
      </c>
      <c r="J133" s="5">
        <f>VLOOKUP(C133,会員一覧!$A$4:$G$53,7,FALSE)*利用履歴!I95</f>
        <v>25</v>
      </c>
    </row>
    <row r="134" spans="1:10" x14ac:dyDescent="0.15">
      <c r="A134" s="5">
        <v>131</v>
      </c>
      <c r="B134" s="6">
        <v>42880</v>
      </c>
      <c r="C134" s="5">
        <v>1012</v>
      </c>
      <c r="D134" s="5" t="s">
        <v>111</v>
      </c>
      <c r="E134" s="5">
        <f>VLOOKUP(C134,会員一覧!$A$4:$G$53,6,FALSE)</f>
        <v>0</v>
      </c>
      <c r="F134" s="17">
        <v>0.6875</v>
      </c>
      <c r="G134" s="5">
        <v>5</v>
      </c>
      <c r="H134" s="17"/>
      <c r="I134" s="12">
        <f>G134*VLOOKUP(F134,$L$4:$O$5,4,TRUE)</f>
        <v>2000</v>
      </c>
      <c r="J134" s="5">
        <f>VLOOKUP(C134,会員一覧!$A$4:$G$53,7,FALSE)*利用履歴!I96</f>
        <v>40</v>
      </c>
    </row>
    <row r="135" spans="1:10" x14ac:dyDescent="0.15">
      <c r="A135" s="5">
        <v>132</v>
      </c>
      <c r="B135" s="6">
        <v>42881</v>
      </c>
      <c r="C135" s="5">
        <v>1041</v>
      </c>
      <c r="D135" s="5" t="s">
        <v>81</v>
      </c>
      <c r="E135" s="5">
        <f>VLOOKUP(C135,会員一覧!$A$4:$G$53,6,FALSE)</f>
        <v>0</v>
      </c>
      <c r="F135" s="17">
        <v>0.58333333333333337</v>
      </c>
      <c r="G135" s="5">
        <v>5</v>
      </c>
      <c r="H135" s="17"/>
      <c r="I135" s="12">
        <f>G135*VLOOKUP(F135,$L$4:$O$5,4,TRUE)</f>
        <v>2000</v>
      </c>
      <c r="J135" s="5">
        <f>VLOOKUP(C135,会員一覧!$A$4:$G$53,7,FALSE)*利用履歴!I97</f>
        <v>100</v>
      </c>
    </row>
    <row r="136" spans="1:10" x14ac:dyDescent="0.15">
      <c r="A136" s="5">
        <v>133</v>
      </c>
      <c r="B136" s="6">
        <v>42881</v>
      </c>
      <c r="C136" s="5">
        <v>1009</v>
      </c>
      <c r="D136" s="5" t="s">
        <v>112</v>
      </c>
      <c r="E136" s="5">
        <f>VLOOKUP(C136,会員一覧!$A$4:$G$53,6,FALSE)</f>
        <v>0</v>
      </c>
      <c r="F136" s="17">
        <v>0.75</v>
      </c>
      <c r="G136" s="5">
        <v>1</v>
      </c>
      <c r="H136" s="17"/>
      <c r="I136" s="12">
        <f>G136*VLOOKUP(F136,$L$4:$O$5,4,TRUE)</f>
        <v>500</v>
      </c>
      <c r="J136" s="5">
        <f>VLOOKUP(C136,会員一覧!$A$4:$G$53,7,FALSE)*利用履歴!I98</f>
        <v>20</v>
      </c>
    </row>
    <row r="137" spans="1:10" x14ac:dyDescent="0.15">
      <c r="A137" s="5">
        <v>134</v>
      </c>
      <c r="B137" s="6">
        <v>42882</v>
      </c>
      <c r="C137" s="5">
        <v>1039</v>
      </c>
      <c r="D137" s="5" t="s">
        <v>113</v>
      </c>
      <c r="E137" s="5">
        <f>VLOOKUP(C137,会員一覧!$A$4:$G$53,6,FALSE)</f>
        <v>0</v>
      </c>
      <c r="F137" s="17">
        <v>0.75</v>
      </c>
      <c r="G137" s="5">
        <v>1</v>
      </c>
      <c r="H137" s="17"/>
      <c r="I137" s="12">
        <f>G137*VLOOKUP(F137,$L$4:$O$5,4,TRUE)</f>
        <v>500</v>
      </c>
      <c r="J137" s="5">
        <f>VLOOKUP(C137,会員一覧!$A$4:$G$53,7,FALSE)*利用履歴!I99</f>
        <v>100</v>
      </c>
    </row>
    <row r="138" spans="1:10" x14ac:dyDescent="0.15">
      <c r="A138" s="5">
        <v>135</v>
      </c>
      <c r="B138" s="6">
        <v>42883</v>
      </c>
      <c r="C138" s="5">
        <v>1043</v>
      </c>
      <c r="D138" s="5" t="s">
        <v>78</v>
      </c>
      <c r="E138" s="5">
        <f>VLOOKUP(C138,会員一覧!$A$4:$G$53,6,FALSE)</f>
        <v>0</v>
      </c>
      <c r="F138" s="17">
        <v>0.6875</v>
      </c>
      <c r="G138" s="5">
        <v>5</v>
      </c>
      <c r="H138" s="17"/>
      <c r="I138" s="12">
        <f>G138*VLOOKUP(F138,$L$4:$O$5,4,TRUE)</f>
        <v>2000</v>
      </c>
      <c r="J138" s="5">
        <f>VLOOKUP(C138,会員一覧!$A$4:$G$53,7,FALSE)*利用履歴!I100</f>
        <v>20</v>
      </c>
    </row>
    <row r="139" spans="1:10" x14ac:dyDescent="0.15">
      <c r="A139" s="5">
        <v>136</v>
      </c>
      <c r="B139" s="6">
        <v>42883</v>
      </c>
      <c r="C139" s="5">
        <v>1023</v>
      </c>
      <c r="D139" s="5" t="s">
        <v>105</v>
      </c>
      <c r="E139" s="5">
        <f>VLOOKUP(C139,会員一覧!$A$4:$G$53,6,FALSE)</f>
        <v>0</v>
      </c>
      <c r="F139" s="17">
        <v>0.60416666666666663</v>
      </c>
      <c r="G139" s="5">
        <v>5</v>
      </c>
      <c r="H139" s="17"/>
      <c r="I139" s="12">
        <f>G139*VLOOKUP(F139,$L$4:$O$5,4,TRUE)</f>
        <v>2000</v>
      </c>
      <c r="J139" s="5">
        <f>VLOOKUP(C139,会員一覧!$A$4:$G$53,7,FALSE)*利用履歴!I101</f>
        <v>20</v>
      </c>
    </row>
    <row r="140" spans="1:10" x14ac:dyDescent="0.15">
      <c r="A140" s="5">
        <v>137</v>
      </c>
      <c r="B140" s="6">
        <v>42884</v>
      </c>
      <c r="C140" s="5">
        <v>1023</v>
      </c>
      <c r="D140" s="5" t="s">
        <v>105</v>
      </c>
      <c r="E140" s="5">
        <f>VLOOKUP(C140,会員一覧!$A$4:$G$53,6,FALSE)</f>
        <v>0</v>
      </c>
      <c r="F140" s="17">
        <v>0.5625</v>
      </c>
      <c r="G140" s="5">
        <v>1</v>
      </c>
      <c r="H140" s="17"/>
      <c r="I140" s="12">
        <f>G140*VLOOKUP(F140,$L$4:$O$5,4,TRUE)</f>
        <v>400</v>
      </c>
      <c r="J140" s="5">
        <f>VLOOKUP(C140,会員一覧!$A$4:$G$53,7,FALSE)*利用履歴!I102</f>
        <v>20</v>
      </c>
    </row>
    <row r="141" spans="1:10" x14ac:dyDescent="0.15">
      <c r="A141" s="5">
        <v>138</v>
      </c>
      <c r="B141" s="6">
        <v>42884</v>
      </c>
      <c r="C141" s="5">
        <v>1007</v>
      </c>
      <c r="D141" s="5" t="s">
        <v>74</v>
      </c>
      <c r="E141" s="5">
        <f>VLOOKUP(C141,会員一覧!$A$4:$G$53,6,FALSE)</f>
        <v>0</v>
      </c>
      <c r="F141" s="17">
        <v>0.75</v>
      </c>
      <c r="G141" s="5">
        <v>1</v>
      </c>
      <c r="H141" s="17"/>
      <c r="I141" s="12">
        <f>G141*VLOOKUP(F141,$L$4:$O$5,4,TRUE)</f>
        <v>500</v>
      </c>
      <c r="J141" s="5">
        <f>VLOOKUP(C141,会員一覧!$A$4:$G$53,7,FALSE)*利用履歴!I103</f>
        <v>80</v>
      </c>
    </row>
    <row r="142" spans="1:10" x14ac:dyDescent="0.15">
      <c r="A142" s="5">
        <v>139</v>
      </c>
      <c r="B142" s="6">
        <v>42885</v>
      </c>
      <c r="C142" s="5">
        <v>1014</v>
      </c>
      <c r="D142" s="5" t="s">
        <v>77</v>
      </c>
      <c r="E142" s="5">
        <f>VLOOKUP(C142,会員一覧!$A$4:$G$53,6,FALSE)</f>
        <v>0</v>
      </c>
      <c r="F142" s="17">
        <v>0.75</v>
      </c>
      <c r="G142" s="5">
        <v>5</v>
      </c>
      <c r="H142" s="17"/>
      <c r="I142" s="12">
        <f>G142*VLOOKUP(F142,$L$4:$O$5,4,TRUE)</f>
        <v>2500</v>
      </c>
      <c r="J142" s="5">
        <f>VLOOKUP(C142,会員一覧!$A$4:$G$53,7,FALSE)*利用履歴!I104</f>
        <v>100</v>
      </c>
    </row>
    <row r="143" spans="1:10" x14ac:dyDescent="0.15">
      <c r="A143" s="5">
        <v>140</v>
      </c>
      <c r="B143" s="6">
        <v>42886</v>
      </c>
      <c r="C143" s="5">
        <v>1022</v>
      </c>
      <c r="D143" s="5" t="s">
        <v>79</v>
      </c>
      <c r="E143" s="5">
        <f>VLOOKUP(C143,会員一覧!$A$4:$G$53,6,FALSE)</f>
        <v>0</v>
      </c>
      <c r="F143" s="17">
        <v>0.625</v>
      </c>
      <c r="G143" s="5">
        <v>1</v>
      </c>
      <c r="H143" s="17"/>
      <c r="I143" s="12">
        <f>G143*VLOOKUP(F143,$L$4:$O$5,4,TRUE)</f>
        <v>400</v>
      </c>
      <c r="J143" s="5">
        <f>VLOOKUP(C143,会員一覧!$A$4:$G$53,7,FALSE)*利用履歴!I105</f>
        <v>20</v>
      </c>
    </row>
    <row r="144" spans="1:10" x14ac:dyDescent="0.15">
      <c r="A144" s="5">
        <v>141</v>
      </c>
      <c r="B144" s="6">
        <v>42887</v>
      </c>
      <c r="C144" s="5">
        <v>1045</v>
      </c>
      <c r="D144" s="5" t="s">
        <v>106</v>
      </c>
      <c r="E144" s="5">
        <f>VLOOKUP(C144,会員一覧!$A$4:$G$53,6,FALSE)</f>
        <v>0</v>
      </c>
      <c r="F144" s="17">
        <v>0.55555555555555558</v>
      </c>
      <c r="G144" s="5">
        <v>5</v>
      </c>
      <c r="H144" s="17"/>
      <c r="I144" s="12">
        <f>G144*VLOOKUP(F144,$L$4:$O$5,4,TRUE)</f>
        <v>2000</v>
      </c>
      <c r="J144" s="5">
        <f>VLOOKUP(C144,会員一覧!$A$4:$G$53,7,FALSE)*利用履歴!I106</f>
        <v>40</v>
      </c>
    </row>
    <row r="145" spans="1:10" x14ac:dyDescent="0.15">
      <c r="A145" s="5">
        <v>142</v>
      </c>
      <c r="B145" s="6">
        <v>42887</v>
      </c>
      <c r="C145" s="5">
        <v>1014</v>
      </c>
      <c r="D145" s="5" t="s">
        <v>77</v>
      </c>
      <c r="E145" s="5">
        <f>VLOOKUP(C145,会員一覧!$A$4:$G$53,6,FALSE)</f>
        <v>0</v>
      </c>
      <c r="F145" s="17">
        <v>0.75</v>
      </c>
      <c r="G145" s="5">
        <v>5</v>
      </c>
      <c r="H145" s="17"/>
      <c r="I145" s="12">
        <f>G145*VLOOKUP(F145,$L$4:$O$5,4,TRUE)</f>
        <v>2500</v>
      </c>
      <c r="J145" s="5">
        <f>VLOOKUP(C145,会員一覧!$A$4:$G$53,7,FALSE)*利用履歴!I107</f>
        <v>80</v>
      </c>
    </row>
    <row r="146" spans="1:10" x14ac:dyDescent="0.15">
      <c r="A146" s="5">
        <v>143</v>
      </c>
      <c r="B146" s="6">
        <v>42887</v>
      </c>
      <c r="C146" s="5">
        <v>1041</v>
      </c>
      <c r="D146" s="5" t="s">
        <v>81</v>
      </c>
      <c r="E146" s="5">
        <f>VLOOKUP(C146,会員一覧!$A$4:$G$53,6,FALSE)</f>
        <v>0</v>
      </c>
      <c r="F146" s="17">
        <v>0.6875</v>
      </c>
      <c r="G146" s="5">
        <v>2</v>
      </c>
      <c r="H146" s="17"/>
      <c r="I146" s="12">
        <f>G146*VLOOKUP(F146,$L$4:$O$5,4,TRUE)</f>
        <v>800</v>
      </c>
      <c r="J146" s="5">
        <f>VLOOKUP(C146,会員一覧!$A$4:$G$53,7,FALSE)*利用履歴!I108</f>
        <v>100</v>
      </c>
    </row>
    <row r="147" spans="1:10" x14ac:dyDescent="0.15">
      <c r="A147" s="5">
        <v>144</v>
      </c>
      <c r="B147" s="6">
        <v>42887</v>
      </c>
      <c r="C147" s="5">
        <v>1014</v>
      </c>
      <c r="D147" s="5" t="s">
        <v>77</v>
      </c>
      <c r="E147" s="5">
        <f>VLOOKUP(C147,会員一覧!$A$4:$G$53,6,FALSE)</f>
        <v>0</v>
      </c>
      <c r="F147" s="17">
        <v>0.55555555555555558</v>
      </c>
      <c r="G147" s="5">
        <v>2</v>
      </c>
      <c r="H147" s="17"/>
      <c r="I147" s="12">
        <f>G147*VLOOKUP(F147,$L$4:$O$5,4,TRUE)</f>
        <v>800</v>
      </c>
      <c r="J147" s="5">
        <f>VLOOKUP(C147,会員一覧!$A$4:$G$53,7,FALSE)*利用履歴!I109</f>
        <v>80</v>
      </c>
    </row>
    <row r="148" spans="1:10" x14ac:dyDescent="0.15">
      <c r="A148" s="5">
        <v>145</v>
      </c>
      <c r="B148" s="6">
        <v>42888</v>
      </c>
      <c r="C148" s="5">
        <v>1045</v>
      </c>
      <c r="D148" s="5" t="s">
        <v>106</v>
      </c>
      <c r="E148" s="5">
        <f>VLOOKUP(C148,会員一覧!$A$4:$G$53,6,FALSE)</f>
        <v>0</v>
      </c>
      <c r="F148" s="17">
        <v>0.75</v>
      </c>
      <c r="G148" s="5">
        <v>2</v>
      </c>
      <c r="H148" s="17"/>
      <c r="I148" s="12">
        <f>G148*VLOOKUP(F148,$L$4:$O$5,4,TRUE)</f>
        <v>1000</v>
      </c>
      <c r="J148" s="5">
        <f>VLOOKUP(C148,会員一覧!$A$4:$G$53,7,FALSE)*利用履歴!I110</f>
        <v>20</v>
      </c>
    </row>
    <row r="149" spans="1:10" x14ac:dyDescent="0.15">
      <c r="A149" s="5">
        <v>146</v>
      </c>
      <c r="B149" s="6">
        <v>42888</v>
      </c>
      <c r="C149" s="5">
        <v>1007</v>
      </c>
      <c r="D149" s="5" t="s">
        <v>74</v>
      </c>
      <c r="E149" s="5">
        <f>VLOOKUP(C149,会員一覧!$A$4:$G$53,6,FALSE)</f>
        <v>0</v>
      </c>
      <c r="F149" s="17">
        <v>0.6875</v>
      </c>
      <c r="G149" s="5">
        <v>4</v>
      </c>
      <c r="H149" s="17"/>
      <c r="I149" s="12">
        <f>G149*VLOOKUP(F149,$L$4:$O$5,4,TRUE)</f>
        <v>1600</v>
      </c>
      <c r="J149" s="5">
        <f>VLOOKUP(C149,会員一覧!$A$4:$G$53,7,FALSE)*利用履歴!I111</f>
        <v>40</v>
      </c>
    </row>
    <row r="150" spans="1:10" x14ac:dyDescent="0.15">
      <c r="A150" s="5">
        <v>147</v>
      </c>
      <c r="B150" s="6">
        <v>42889</v>
      </c>
      <c r="C150" s="5">
        <v>1049</v>
      </c>
      <c r="D150" s="5" t="s">
        <v>84</v>
      </c>
      <c r="E150" s="5">
        <f>VLOOKUP(C150,会員一覧!$A$4:$G$53,6,FALSE)</f>
        <v>0</v>
      </c>
      <c r="F150" s="17">
        <v>0.6875</v>
      </c>
      <c r="G150" s="5">
        <v>2</v>
      </c>
      <c r="H150" s="17"/>
      <c r="I150" s="12">
        <f>G150*VLOOKUP(F150,$L$4:$O$5,4,TRUE)</f>
        <v>800</v>
      </c>
      <c r="J150" s="5">
        <f>VLOOKUP(C150,会員一覧!$A$4:$G$53,7,FALSE)*利用履歴!I112</f>
        <v>20</v>
      </c>
    </row>
    <row r="151" spans="1:10" x14ac:dyDescent="0.15">
      <c r="A151" s="5">
        <v>148</v>
      </c>
      <c r="B151" s="6">
        <v>42890</v>
      </c>
      <c r="C151" s="5">
        <v>1026</v>
      </c>
      <c r="D151" s="5" t="s">
        <v>75</v>
      </c>
      <c r="E151" s="5">
        <f>VLOOKUP(C151,会員一覧!$A$4:$G$53,6,FALSE)</f>
        <v>0</v>
      </c>
      <c r="F151" s="17">
        <v>0.5625</v>
      </c>
      <c r="G151" s="5">
        <v>5</v>
      </c>
      <c r="H151" s="17"/>
      <c r="I151" s="12">
        <f>G151*VLOOKUP(F151,$L$4:$O$5,4,TRUE)</f>
        <v>2000</v>
      </c>
      <c r="J151" s="5">
        <f>VLOOKUP(C151,会員一覧!$A$4:$G$53,7,FALSE)*利用履歴!I113</f>
        <v>60</v>
      </c>
    </row>
    <row r="152" spans="1:10" x14ac:dyDescent="0.15">
      <c r="A152" s="5">
        <v>149</v>
      </c>
      <c r="B152" s="6">
        <v>42890</v>
      </c>
      <c r="C152" s="5">
        <v>1049</v>
      </c>
      <c r="D152" s="5" t="s">
        <v>84</v>
      </c>
      <c r="E152" s="5">
        <f>VLOOKUP(C152,会員一覧!$A$4:$G$53,6,FALSE)</f>
        <v>0</v>
      </c>
      <c r="F152" s="17">
        <v>0.625</v>
      </c>
      <c r="G152" s="5">
        <v>2</v>
      </c>
      <c r="H152" s="17"/>
      <c r="I152" s="12">
        <f>G152*VLOOKUP(F152,$L$4:$O$5,4,TRUE)</f>
        <v>800</v>
      </c>
      <c r="J152" s="5">
        <f>VLOOKUP(C152,会員一覧!$A$4:$G$53,7,FALSE)*利用履歴!I114</f>
        <v>80</v>
      </c>
    </row>
    <row r="153" spans="1:10" x14ac:dyDescent="0.15">
      <c r="A153" s="5">
        <v>150</v>
      </c>
      <c r="B153" s="6">
        <v>42890</v>
      </c>
      <c r="C153" s="5">
        <v>1003</v>
      </c>
      <c r="D153" s="5" t="s">
        <v>71</v>
      </c>
      <c r="E153" s="5">
        <f>VLOOKUP(C153,会員一覧!$A$4:$G$53,6,FALSE)</f>
        <v>0</v>
      </c>
      <c r="F153" s="17">
        <v>0.5625</v>
      </c>
      <c r="G153" s="5">
        <v>3</v>
      </c>
      <c r="H153" s="17"/>
      <c r="I153" s="12">
        <f>G153*VLOOKUP(F153,$L$4:$O$5,4,TRUE)</f>
        <v>1200</v>
      </c>
      <c r="J153" s="5">
        <f>VLOOKUP(C153,会員一覧!$A$4:$G$53,7,FALSE)*利用履歴!I115</f>
        <v>50</v>
      </c>
    </row>
    <row r="154" spans="1:10" x14ac:dyDescent="0.15">
      <c r="A154" s="5">
        <v>151</v>
      </c>
      <c r="B154" s="6">
        <v>42890</v>
      </c>
      <c r="C154" s="5">
        <v>1007</v>
      </c>
      <c r="D154" s="5" t="s">
        <v>74</v>
      </c>
      <c r="E154" s="5">
        <f>VLOOKUP(C154,会員一覧!$A$4:$G$53,6,FALSE)</f>
        <v>0</v>
      </c>
      <c r="F154" s="17">
        <v>0.6875</v>
      </c>
      <c r="G154" s="5">
        <v>3</v>
      </c>
      <c r="H154" s="17"/>
      <c r="I154" s="12">
        <f>G154*VLOOKUP(F154,$L$4:$O$5,4,TRUE)</f>
        <v>1200</v>
      </c>
      <c r="J154" s="5">
        <f>VLOOKUP(C154,会員一覧!$A$4:$G$53,7,FALSE)*利用履歴!I116</f>
        <v>100</v>
      </c>
    </row>
    <row r="155" spans="1:10" x14ac:dyDescent="0.15">
      <c r="A155" s="5">
        <v>152</v>
      </c>
      <c r="B155" s="6">
        <v>42891</v>
      </c>
      <c r="C155" s="5">
        <v>1022</v>
      </c>
      <c r="D155" s="5" t="s">
        <v>79</v>
      </c>
      <c r="E155" s="5">
        <f>VLOOKUP(C155,会員一覧!$A$4:$G$53,6,FALSE)</f>
        <v>0</v>
      </c>
      <c r="F155" s="17">
        <v>0.75</v>
      </c>
      <c r="G155" s="5">
        <v>4</v>
      </c>
      <c r="H155" s="17"/>
      <c r="I155" s="12">
        <f>G155*VLOOKUP(F155,$L$4:$O$5,4,TRUE)</f>
        <v>2000</v>
      </c>
      <c r="J155" s="5">
        <f>VLOOKUP(C155,会員一覧!$A$4:$G$53,7,FALSE)*利用履歴!I117</f>
        <v>100</v>
      </c>
    </row>
    <row r="156" spans="1:10" x14ac:dyDescent="0.15">
      <c r="A156" s="5">
        <v>153</v>
      </c>
      <c r="B156" s="6">
        <v>42891</v>
      </c>
      <c r="C156" s="5">
        <v>1040</v>
      </c>
      <c r="D156" s="5" t="s">
        <v>76</v>
      </c>
      <c r="E156" s="5">
        <f>VLOOKUP(C156,会員一覧!$A$4:$G$53,6,FALSE)</f>
        <v>0</v>
      </c>
      <c r="F156" s="17">
        <v>0.55555555555555558</v>
      </c>
      <c r="G156" s="5">
        <v>5</v>
      </c>
      <c r="H156" s="17"/>
      <c r="I156" s="12">
        <f>G156*VLOOKUP(F156,$L$4:$O$5,4,TRUE)</f>
        <v>2000</v>
      </c>
      <c r="J156" s="5">
        <f>VLOOKUP(C156,会員一覧!$A$4:$G$53,7,FALSE)*利用履歴!I118</f>
        <v>75</v>
      </c>
    </row>
    <row r="157" spans="1:10" x14ac:dyDescent="0.15">
      <c r="A157" s="5">
        <v>154</v>
      </c>
      <c r="B157" s="6">
        <v>42891</v>
      </c>
      <c r="C157" s="5">
        <v>1012</v>
      </c>
      <c r="D157" s="5" t="s">
        <v>111</v>
      </c>
      <c r="E157" s="5">
        <f>VLOOKUP(C157,会員一覧!$A$4:$G$53,6,FALSE)</f>
        <v>0</v>
      </c>
      <c r="F157" s="17">
        <v>0.75</v>
      </c>
      <c r="G157" s="5">
        <v>1</v>
      </c>
      <c r="H157" s="17"/>
      <c r="I157" s="12">
        <f>G157*VLOOKUP(F157,$L$4:$O$5,4,TRUE)</f>
        <v>500</v>
      </c>
      <c r="J157" s="5">
        <f>VLOOKUP(C157,会員一覧!$A$4:$G$53,7,FALSE)*利用履歴!I119</f>
        <v>60</v>
      </c>
    </row>
    <row r="158" spans="1:10" x14ac:dyDescent="0.15">
      <c r="A158" s="5">
        <v>155</v>
      </c>
      <c r="B158" s="6">
        <v>42892</v>
      </c>
      <c r="C158" s="5">
        <v>1046</v>
      </c>
      <c r="D158" s="5" t="s">
        <v>85</v>
      </c>
      <c r="E158" s="5">
        <f>VLOOKUP(C158,会員一覧!$A$4:$G$53,6,FALSE)</f>
        <v>0</v>
      </c>
      <c r="F158" s="17">
        <v>0.5625</v>
      </c>
      <c r="G158" s="5">
        <v>1</v>
      </c>
      <c r="H158" s="17"/>
      <c r="I158" s="12">
        <f>G158*VLOOKUP(F158,$L$4:$O$5,4,TRUE)</f>
        <v>400</v>
      </c>
      <c r="J158" s="5">
        <f>VLOOKUP(C158,会員一覧!$A$4:$G$53,7,FALSE)*利用履歴!I120</f>
        <v>40</v>
      </c>
    </row>
    <row r="159" spans="1:10" x14ac:dyDescent="0.15">
      <c r="A159" s="5">
        <v>156</v>
      </c>
      <c r="B159" s="6">
        <v>42892</v>
      </c>
      <c r="C159" s="5">
        <v>1047</v>
      </c>
      <c r="D159" s="5" t="s">
        <v>92</v>
      </c>
      <c r="E159" s="5">
        <f>VLOOKUP(C159,会員一覧!$A$4:$G$53,6,FALSE)</f>
        <v>0</v>
      </c>
      <c r="F159" s="17">
        <v>0.60416666666666663</v>
      </c>
      <c r="G159" s="5">
        <v>2</v>
      </c>
      <c r="H159" s="17"/>
      <c r="I159" s="12">
        <f>G159*VLOOKUP(F159,$L$4:$O$5,4,TRUE)</f>
        <v>800</v>
      </c>
      <c r="J159" s="5">
        <f>VLOOKUP(C159,会員一覧!$A$4:$G$53,7,FALSE)*利用履歴!I175</f>
        <v>16</v>
      </c>
    </row>
    <row r="160" spans="1:10" x14ac:dyDescent="0.15">
      <c r="A160" s="5">
        <v>157</v>
      </c>
      <c r="B160" s="6">
        <v>42892</v>
      </c>
      <c r="C160" s="5">
        <v>1001</v>
      </c>
      <c r="D160" s="5" t="s">
        <v>90</v>
      </c>
      <c r="E160" s="5">
        <f>VLOOKUP(C160,会員一覧!$A$4:$G$53,6,FALSE)</f>
        <v>0</v>
      </c>
      <c r="F160" s="17">
        <v>0.75</v>
      </c>
      <c r="G160" s="5">
        <v>4</v>
      </c>
      <c r="H160" s="17"/>
      <c r="I160" s="12">
        <f>G160*VLOOKUP(F160,$L$4:$O$5,4,TRUE)</f>
        <v>2000</v>
      </c>
      <c r="J160" s="5">
        <f>VLOOKUP(C160,会員一覧!$A$4:$G$53,7,FALSE)*利用履歴!I176</f>
        <v>20</v>
      </c>
    </row>
    <row r="161" spans="1:10" x14ac:dyDescent="0.15">
      <c r="A161" s="5">
        <v>158</v>
      </c>
      <c r="B161" s="6">
        <v>42893</v>
      </c>
      <c r="C161" s="5">
        <v>1025</v>
      </c>
      <c r="D161" s="5" t="s">
        <v>86</v>
      </c>
      <c r="E161" s="5">
        <f>VLOOKUP(C161,会員一覧!$A$4:$G$53,6,FALSE)</f>
        <v>0</v>
      </c>
      <c r="F161" s="17">
        <v>0.60416666666666663</v>
      </c>
      <c r="G161" s="5">
        <v>3</v>
      </c>
      <c r="H161" s="17"/>
      <c r="I161" s="12">
        <f>G161*VLOOKUP(F161,$L$4:$O$5,4,TRUE)</f>
        <v>1200</v>
      </c>
      <c r="J161" s="5">
        <f>VLOOKUP(C161,会員一覧!$A$4:$G$53,7,FALSE)*利用履歴!I177</f>
        <v>12</v>
      </c>
    </row>
    <row r="162" spans="1:10" x14ac:dyDescent="0.15">
      <c r="A162" s="5">
        <v>159</v>
      </c>
      <c r="B162" s="6">
        <v>42893</v>
      </c>
      <c r="C162" s="5">
        <v>1001</v>
      </c>
      <c r="D162" s="5" t="s">
        <v>90</v>
      </c>
      <c r="E162" s="5">
        <f>VLOOKUP(C162,会員一覧!$A$4:$G$53,6,FALSE)</f>
        <v>0</v>
      </c>
      <c r="F162" s="17">
        <v>0.6875</v>
      </c>
      <c r="G162" s="5">
        <v>4</v>
      </c>
      <c r="H162" s="17"/>
      <c r="I162" s="12">
        <f>G162*VLOOKUP(F162,$L$4:$O$5,4,TRUE)</f>
        <v>1600</v>
      </c>
      <c r="J162" s="5">
        <f>VLOOKUP(C162,会員一覧!$A$4:$G$53,7,FALSE)*利用履歴!I178</f>
        <v>16</v>
      </c>
    </row>
    <row r="163" spans="1:10" x14ac:dyDescent="0.15">
      <c r="A163" s="5">
        <v>160</v>
      </c>
      <c r="B163" s="6">
        <v>42894</v>
      </c>
      <c r="C163" s="5">
        <v>1035</v>
      </c>
      <c r="D163" s="5" t="s">
        <v>88</v>
      </c>
      <c r="E163" s="5">
        <f>VLOOKUP(C163,会員一覧!$A$4:$G$53,6,FALSE)</f>
        <v>0</v>
      </c>
      <c r="F163" s="17">
        <v>0.75</v>
      </c>
      <c r="G163" s="5">
        <v>2</v>
      </c>
      <c r="H163" s="17"/>
      <c r="I163" s="12">
        <f>G163*VLOOKUP(F163,$L$4:$O$5,4,TRUE)</f>
        <v>1000</v>
      </c>
      <c r="J163" s="5">
        <f>VLOOKUP(C163,会員一覧!$A$4:$G$53,7,FALSE)*利用履歴!I179</f>
        <v>25</v>
      </c>
    </row>
    <row r="164" spans="1:10" x14ac:dyDescent="0.15">
      <c r="A164" s="5">
        <v>161</v>
      </c>
      <c r="B164" s="6">
        <v>42895</v>
      </c>
      <c r="C164" s="5">
        <v>1042</v>
      </c>
      <c r="D164" s="5" t="s">
        <v>72</v>
      </c>
      <c r="E164" s="5">
        <f>VLOOKUP(C164,会員一覧!$A$4:$G$53,6,FALSE)</f>
        <v>0</v>
      </c>
      <c r="F164" s="17">
        <v>0.6875</v>
      </c>
      <c r="G164" s="5">
        <v>2</v>
      </c>
      <c r="H164" s="17"/>
      <c r="I164" s="12">
        <f>G164*VLOOKUP(F164,$L$4:$O$5,4,TRUE)</f>
        <v>800</v>
      </c>
      <c r="J164" s="5">
        <f>VLOOKUP(C164,会員一覧!$A$4:$G$53,7,FALSE)*利用履歴!I180</f>
        <v>16</v>
      </c>
    </row>
    <row r="165" spans="1:10" x14ac:dyDescent="0.15">
      <c r="A165" s="5">
        <v>162</v>
      </c>
      <c r="B165" s="6">
        <v>42895</v>
      </c>
      <c r="C165" s="5">
        <v>1016</v>
      </c>
      <c r="D165" s="5" t="s">
        <v>73</v>
      </c>
      <c r="E165" s="5">
        <f>VLOOKUP(C165,会員一覧!$A$4:$G$53,6,FALSE)</f>
        <v>0</v>
      </c>
      <c r="F165" s="17">
        <v>0.58333333333333337</v>
      </c>
      <c r="G165" s="5">
        <v>4</v>
      </c>
      <c r="H165" s="17"/>
      <c r="I165" s="12">
        <f>G165*VLOOKUP(F165,$L$4:$O$5,4,TRUE)</f>
        <v>1600</v>
      </c>
      <c r="J165" s="5">
        <f>VLOOKUP(C165,会員一覧!$A$4:$G$53,7,FALSE)*利用履歴!I181</f>
        <v>20</v>
      </c>
    </row>
    <row r="166" spans="1:10" x14ac:dyDescent="0.15">
      <c r="A166" s="5">
        <v>163</v>
      </c>
      <c r="B166" s="6">
        <v>42895</v>
      </c>
      <c r="C166" s="5">
        <v>1035</v>
      </c>
      <c r="D166" s="5" t="s">
        <v>88</v>
      </c>
      <c r="E166" s="5">
        <f>VLOOKUP(C166,会員一覧!$A$4:$G$53,6,FALSE)</f>
        <v>0</v>
      </c>
      <c r="F166" s="17">
        <v>0.58333333333333337</v>
      </c>
      <c r="G166" s="5">
        <v>5</v>
      </c>
      <c r="H166" s="17"/>
      <c r="I166" s="12">
        <f>G166*VLOOKUP(F166,$L$4:$O$5,4,TRUE)</f>
        <v>2000</v>
      </c>
      <c r="J166" s="5">
        <f>VLOOKUP(C166,会員一覧!$A$4:$G$53,7,FALSE)*利用履歴!I182</f>
        <v>16</v>
      </c>
    </row>
    <row r="167" spans="1:10" x14ac:dyDescent="0.15">
      <c r="A167" s="5">
        <v>164</v>
      </c>
      <c r="B167" s="6">
        <v>42896</v>
      </c>
      <c r="C167" s="5">
        <v>1037</v>
      </c>
      <c r="D167" s="5" t="s">
        <v>93</v>
      </c>
      <c r="E167" s="5">
        <f>VLOOKUP(C167,会員一覧!$A$4:$G$53,6,FALSE)</f>
        <v>0</v>
      </c>
      <c r="F167" s="17">
        <v>0.625</v>
      </c>
      <c r="G167" s="5">
        <v>4</v>
      </c>
      <c r="H167" s="17"/>
      <c r="I167" s="12">
        <f>G167*VLOOKUP(F167,$L$4:$O$5,4,TRUE)</f>
        <v>1600</v>
      </c>
      <c r="J167" s="5">
        <f>VLOOKUP(C167,会員一覧!$A$4:$G$53,7,FALSE)*利用履歴!I183</f>
        <v>12</v>
      </c>
    </row>
    <row r="168" spans="1:10" x14ac:dyDescent="0.15">
      <c r="A168" s="5">
        <v>165</v>
      </c>
      <c r="B168" s="6">
        <v>42896</v>
      </c>
      <c r="C168" s="5">
        <v>1042</v>
      </c>
      <c r="D168" s="5" t="s">
        <v>72</v>
      </c>
      <c r="E168" s="5">
        <f>VLOOKUP(C168,会員一覧!$A$4:$G$53,6,FALSE)</f>
        <v>0</v>
      </c>
      <c r="F168" s="17">
        <v>0.75</v>
      </c>
      <c r="G168" s="5">
        <v>4</v>
      </c>
      <c r="H168" s="17"/>
      <c r="I168" s="12">
        <f>G168*VLOOKUP(F168,$L$4:$O$5,4,TRUE)</f>
        <v>2000</v>
      </c>
      <c r="J168" s="5">
        <f>VLOOKUP(C168,会員一覧!$A$4:$G$53,7,FALSE)*利用履歴!I184</f>
        <v>20</v>
      </c>
    </row>
    <row r="169" spans="1:10" x14ac:dyDescent="0.15">
      <c r="A169" s="5">
        <v>166</v>
      </c>
      <c r="B169" s="6">
        <v>42896</v>
      </c>
      <c r="C169" s="5">
        <v>1047</v>
      </c>
      <c r="D169" s="5" t="s">
        <v>92</v>
      </c>
      <c r="E169" s="5">
        <f>VLOOKUP(C169,会員一覧!$A$4:$G$53,6,FALSE)</f>
        <v>0</v>
      </c>
      <c r="F169" s="17">
        <v>0.75</v>
      </c>
      <c r="G169" s="5">
        <v>3</v>
      </c>
      <c r="H169" s="17"/>
      <c r="I169" s="12">
        <f>G169*VLOOKUP(F169,$L$4:$O$5,4,TRUE)</f>
        <v>1500</v>
      </c>
      <c r="J169" s="5">
        <f>VLOOKUP(C169,会員一覧!$A$4:$G$53,7,FALSE)*利用履歴!I185</f>
        <v>20</v>
      </c>
    </row>
    <row r="170" spans="1:10" x14ac:dyDescent="0.15">
      <c r="A170" s="5">
        <v>167</v>
      </c>
      <c r="B170" s="6">
        <v>42897</v>
      </c>
      <c r="C170" s="5">
        <v>1001</v>
      </c>
      <c r="D170" s="5" t="s">
        <v>90</v>
      </c>
      <c r="E170" s="5">
        <f>VLOOKUP(C170,会員一覧!$A$4:$G$53,6,FALSE)</f>
        <v>0</v>
      </c>
      <c r="F170" s="17">
        <v>0.60416666666666663</v>
      </c>
      <c r="G170" s="5">
        <v>5</v>
      </c>
      <c r="H170" s="17"/>
      <c r="I170" s="12">
        <f>G170*VLOOKUP(F170,$L$4:$O$5,4,TRUE)</f>
        <v>2000</v>
      </c>
      <c r="J170" s="5">
        <f>VLOOKUP(C170,会員一覧!$A$4:$G$53,7,FALSE)*利用履歴!I186</f>
        <v>20</v>
      </c>
    </row>
    <row r="171" spans="1:10" x14ac:dyDescent="0.15">
      <c r="A171" s="5">
        <v>168</v>
      </c>
      <c r="B171" s="6">
        <v>42897</v>
      </c>
      <c r="C171" s="5">
        <v>1029</v>
      </c>
      <c r="D171" s="5" t="s">
        <v>94</v>
      </c>
      <c r="E171" s="5">
        <f>VLOOKUP(C171,会員一覧!$A$4:$G$53,6,FALSE)</f>
        <v>0</v>
      </c>
      <c r="F171" s="17">
        <v>0.625</v>
      </c>
      <c r="G171" s="5">
        <v>2</v>
      </c>
      <c r="H171" s="17"/>
      <c r="I171" s="12">
        <f>G171*VLOOKUP(F171,$L$4:$O$5,4,TRUE)</f>
        <v>800</v>
      </c>
      <c r="J171" s="5">
        <f>VLOOKUP(C171,会員一覧!$A$4:$G$53,7,FALSE)*利用履歴!I54</f>
        <v>15</v>
      </c>
    </row>
    <row r="172" spans="1:10" x14ac:dyDescent="0.15">
      <c r="A172" s="5">
        <v>169</v>
      </c>
      <c r="B172" s="6">
        <v>42898</v>
      </c>
      <c r="C172" s="5">
        <v>1048</v>
      </c>
      <c r="D172" s="5" t="s">
        <v>95</v>
      </c>
      <c r="E172" s="5">
        <f>VLOOKUP(C172,会員一覧!$A$4:$G$53,6,FALSE)</f>
        <v>0</v>
      </c>
      <c r="F172" s="17">
        <v>0.75</v>
      </c>
      <c r="G172" s="5">
        <v>4</v>
      </c>
      <c r="H172" s="17"/>
      <c r="I172" s="12">
        <f>G172*VLOOKUP(F172,$L$4:$O$5,4,TRUE)</f>
        <v>2000</v>
      </c>
      <c r="J172" s="5">
        <f>VLOOKUP(C172,会員一覧!$A$4:$G$53,7,FALSE)*利用履歴!I55</f>
        <v>48</v>
      </c>
    </row>
    <row r="173" spans="1:10" x14ac:dyDescent="0.15">
      <c r="A173" s="5">
        <v>170</v>
      </c>
      <c r="B173" s="6">
        <v>42898</v>
      </c>
      <c r="C173" s="5">
        <v>1018</v>
      </c>
      <c r="D173" s="5" t="s">
        <v>96</v>
      </c>
      <c r="E173" s="5">
        <f>VLOOKUP(C173,会員一覧!$A$4:$G$53,6,FALSE)</f>
        <v>0</v>
      </c>
      <c r="F173" s="17">
        <v>0.75</v>
      </c>
      <c r="G173" s="5">
        <v>3</v>
      </c>
      <c r="H173" s="17"/>
      <c r="I173" s="12">
        <f>G173*VLOOKUP(F173,$L$4:$O$5,4,TRUE)</f>
        <v>1500</v>
      </c>
      <c r="J173" s="5">
        <f>VLOOKUP(C173,会員一覧!$A$4:$G$53,7,FALSE)*利用履歴!I56</f>
        <v>60</v>
      </c>
    </row>
    <row r="174" spans="1:10" x14ac:dyDescent="0.15">
      <c r="A174" s="5">
        <v>171</v>
      </c>
      <c r="B174" s="6">
        <v>42899</v>
      </c>
      <c r="C174" s="5">
        <v>1018</v>
      </c>
      <c r="D174" s="5" t="s">
        <v>96</v>
      </c>
      <c r="E174" s="5">
        <f>VLOOKUP(C174,会員一覧!$A$4:$G$53,6,FALSE)</f>
        <v>0</v>
      </c>
      <c r="F174" s="17">
        <v>0.75</v>
      </c>
      <c r="G174" s="5">
        <v>2</v>
      </c>
      <c r="H174" s="17"/>
      <c r="I174" s="12">
        <f>G174*VLOOKUP(F174,$L$4:$O$5,4,TRUE)</f>
        <v>1000</v>
      </c>
      <c r="J174" s="5">
        <f>VLOOKUP(C174,会員一覧!$A$4:$G$53,7,FALSE)*利用履歴!I57</f>
        <v>12</v>
      </c>
    </row>
    <row r="175" spans="1:10" x14ac:dyDescent="0.15">
      <c r="A175" s="5">
        <v>172</v>
      </c>
      <c r="B175" s="6">
        <v>42900</v>
      </c>
      <c r="C175" s="5">
        <v>1006</v>
      </c>
      <c r="D175" s="5" t="s">
        <v>97</v>
      </c>
      <c r="E175" s="5">
        <f>VLOOKUP(C175,会員一覧!$A$4:$G$53,6,FALSE)</f>
        <v>0</v>
      </c>
      <c r="F175" s="17">
        <v>0.625</v>
      </c>
      <c r="G175" s="5">
        <v>4</v>
      </c>
      <c r="H175" s="17"/>
      <c r="I175" s="12">
        <f>G175*VLOOKUP(F175,$L$4:$O$5,4,TRUE)</f>
        <v>1600</v>
      </c>
      <c r="J175" s="5">
        <f>VLOOKUP(C175,会員一覧!$A$4:$G$53,7,FALSE)*利用履歴!I58</f>
        <v>12</v>
      </c>
    </row>
    <row r="176" spans="1:10" x14ac:dyDescent="0.15">
      <c r="A176" s="5">
        <v>173</v>
      </c>
      <c r="B176" s="6">
        <v>42900</v>
      </c>
      <c r="C176" s="5">
        <v>1019</v>
      </c>
      <c r="D176" s="5" t="s">
        <v>98</v>
      </c>
      <c r="E176" s="5">
        <f>VLOOKUP(C176,会員一覧!$A$4:$G$53,6,FALSE)</f>
        <v>0</v>
      </c>
      <c r="F176" s="17">
        <v>0.58333333333333337</v>
      </c>
      <c r="G176" s="5">
        <v>5</v>
      </c>
      <c r="H176" s="17"/>
      <c r="I176" s="12">
        <f>G176*VLOOKUP(F176,$L$4:$O$5,4,TRUE)</f>
        <v>2000</v>
      </c>
      <c r="J176" s="5">
        <f>VLOOKUP(C176,会員一覧!$A$4:$G$53,7,FALSE)*利用履歴!I59</f>
        <v>36</v>
      </c>
    </row>
    <row r="177" spans="1:10" x14ac:dyDescent="0.15">
      <c r="A177" s="5">
        <v>174</v>
      </c>
      <c r="B177" s="6">
        <v>42901</v>
      </c>
      <c r="C177" s="5">
        <v>1010</v>
      </c>
      <c r="D177" s="5" t="s">
        <v>99</v>
      </c>
      <c r="E177" s="5">
        <f>VLOOKUP(C177,会員一覧!$A$4:$G$53,6,FALSE)</f>
        <v>0</v>
      </c>
      <c r="F177" s="17">
        <v>0.625</v>
      </c>
      <c r="G177" s="5">
        <v>3</v>
      </c>
      <c r="H177" s="17"/>
      <c r="I177" s="12">
        <f>G177*VLOOKUP(F177,$L$4:$O$5,4,TRUE)</f>
        <v>1200</v>
      </c>
      <c r="J177" s="5">
        <f>VLOOKUP(C177,会員一覧!$A$4:$G$53,7,FALSE)*利用履歴!I60</f>
        <v>48</v>
      </c>
    </row>
    <row r="178" spans="1:10" x14ac:dyDescent="0.15">
      <c r="A178" s="5">
        <v>175</v>
      </c>
      <c r="B178" s="6">
        <v>42901</v>
      </c>
      <c r="C178" s="5">
        <v>1031</v>
      </c>
      <c r="D178" s="5" t="s">
        <v>100</v>
      </c>
      <c r="E178" s="5">
        <f>VLOOKUP(C178,会員一覧!$A$4:$G$53,6,FALSE)</f>
        <v>0</v>
      </c>
      <c r="F178" s="17">
        <v>0.6875</v>
      </c>
      <c r="G178" s="5">
        <v>4</v>
      </c>
      <c r="H178" s="17"/>
      <c r="I178" s="12">
        <f>G178*VLOOKUP(F178,$L$4:$O$5,4,TRUE)</f>
        <v>1600</v>
      </c>
      <c r="J178" s="5">
        <f>VLOOKUP(C178,会員一覧!$A$4:$G$53,7,FALSE)*利用履歴!I61</f>
        <v>48</v>
      </c>
    </row>
    <row r="179" spans="1:10" x14ac:dyDescent="0.15">
      <c r="A179" s="5">
        <v>176</v>
      </c>
      <c r="B179" s="6">
        <v>42902</v>
      </c>
      <c r="C179" s="5">
        <v>1027</v>
      </c>
      <c r="D179" s="5" t="s">
        <v>89</v>
      </c>
      <c r="E179" s="5">
        <f>VLOOKUP(C179,会員一覧!$A$4:$G$53,6,FALSE)</f>
        <v>0</v>
      </c>
      <c r="F179" s="17">
        <v>0.75</v>
      </c>
      <c r="G179" s="5">
        <v>5</v>
      </c>
      <c r="H179" s="17"/>
      <c r="I179" s="12">
        <f>G179*VLOOKUP(F179,$L$4:$O$5,4,TRUE)</f>
        <v>2500</v>
      </c>
      <c r="J179" s="5">
        <f>VLOOKUP(C179,会員一覧!$A$4:$G$53,7,FALSE)*利用履歴!I187</f>
        <v>15</v>
      </c>
    </row>
    <row r="180" spans="1:10" x14ac:dyDescent="0.15">
      <c r="A180" s="5">
        <v>177</v>
      </c>
      <c r="B180" s="6">
        <v>42902</v>
      </c>
      <c r="C180" s="5">
        <v>1008</v>
      </c>
      <c r="D180" s="5" t="s">
        <v>70</v>
      </c>
      <c r="E180" s="5">
        <f>VLOOKUP(C180,会員一覧!$A$4:$G$53,6,FALSE)</f>
        <v>0</v>
      </c>
      <c r="F180" s="17">
        <v>0.625</v>
      </c>
      <c r="G180" s="5">
        <v>4</v>
      </c>
      <c r="H180" s="17"/>
      <c r="I180" s="12">
        <f>G180*VLOOKUP(F180,$L$4:$O$5,4,TRUE)</f>
        <v>1600</v>
      </c>
      <c r="J180" s="5">
        <f>VLOOKUP(C180,会員一覧!$A$4:$G$53,7,FALSE)*利用履歴!I188</f>
        <v>10</v>
      </c>
    </row>
    <row r="181" spans="1:10" x14ac:dyDescent="0.15">
      <c r="A181" s="5">
        <v>178</v>
      </c>
      <c r="B181" s="6">
        <v>42902</v>
      </c>
      <c r="C181" s="5">
        <v>1032</v>
      </c>
      <c r="D181" s="5" t="s">
        <v>87</v>
      </c>
      <c r="E181" s="5">
        <f>VLOOKUP(C181,会員一覧!$A$4:$G$53,6,FALSE)</f>
        <v>0</v>
      </c>
      <c r="F181" s="17">
        <v>0.625</v>
      </c>
      <c r="G181" s="5">
        <v>5</v>
      </c>
      <c r="H181" s="17"/>
      <c r="I181" s="12">
        <f>G181*VLOOKUP(F181,$L$4:$O$5,4,TRUE)</f>
        <v>2000</v>
      </c>
      <c r="J181" s="5">
        <f>VLOOKUP(C181,会員一覧!$A$4:$G$53,7,FALSE)*利用履歴!I189</f>
        <v>16</v>
      </c>
    </row>
    <row r="182" spans="1:10" x14ac:dyDescent="0.15">
      <c r="A182" s="5">
        <v>179</v>
      </c>
      <c r="B182" s="6">
        <v>42904</v>
      </c>
      <c r="C182" s="5">
        <v>1008</v>
      </c>
      <c r="D182" s="5" t="s">
        <v>70</v>
      </c>
      <c r="E182" s="5">
        <f>VLOOKUP(C182,会員一覧!$A$4:$G$53,6,FALSE)</f>
        <v>0</v>
      </c>
      <c r="F182" s="17">
        <v>0.6875</v>
      </c>
      <c r="G182" s="5">
        <v>4</v>
      </c>
      <c r="H182" s="17"/>
      <c r="I182" s="12">
        <f>G182*VLOOKUP(F182,$L$4:$O$5,4,TRUE)</f>
        <v>1600</v>
      </c>
      <c r="J182" s="5">
        <f>VLOOKUP(C182,会員一覧!$A$4:$G$53,7,FALSE)*利用履歴!I190</f>
        <v>20</v>
      </c>
    </row>
    <row r="183" spans="1:10" x14ac:dyDescent="0.15">
      <c r="A183" s="5">
        <v>180</v>
      </c>
      <c r="B183" s="6">
        <v>42903</v>
      </c>
      <c r="C183" s="5">
        <v>1001</v>
      </c>
      <c r="D183" s="5" t="s">
        <v>90</v>
      </c>
      <c r="E183" s="5">
        <f>VLOOKUP(C183,会員一覧!$A$4:$G$53,6,FALSE)</f>
        <v>0</v>
      </c>
      <c r="F183" s="17">
        <v>0.6875</v>
      </c>
      <c r="G183" s="5">
        <v>3</v>
      </c>
      <c r="H183" s="17"/>
      <c r="I183" s="12">
        <f>G183*VLOOKUP(F183,$L$4:$O$5,4,TRUE)</f>
        <v>1200</v>
      </c>
      <c r="J183" s="5">
        <f>VLOOKUP(C183,会員一覧!$A$4:$G$53,7,FALSE)*利用履歴!I191</f>
        <v>20</v>
      </c>
    </row>
    <row r="184" spans="1:10" x14ac:dyDescent="0.15">
      <c r="A184" s="5">
        <v>181</v>
      </c>
      <c r="B184" s="6">
        <v>42903</v>
      </c>
      <c r="C184" s="5">
        <v>1032</v>
      </c>
      <c r="D184" s="5" t="s">
        <v>87</v>
      </c>
      <c r="E184" s="5">
        <f>VLOOKUP(C184,会員一覧!$A$4:$G$53,6,FALSE)</f>
        <v>0</v>
      </c>
      <c r="F184" s="17">
        <v>0.625</v>
      </c>
      <c r="G184" s="5">
        <v>5</v>
      </c>
      <c r="H184" s="17"/>
      <c r="I184" s="12">
        <f>G184*VLOOKUP(F184,$L$4:$O$5,4,TRUE)</f>
        <v>2000</v>
      </c>
      <c r="J184" s="5">
        <f>VLOOKUP(C184,会員一覧!$A$4:$G$53,7,FALSE)*利用履歴!I192</f>
        <v>16</v>
      </c>
    </row>
    <row r="185" spans="1:10" x14ac:dyDescent="0.15">
      <c r="A185" s="5">
        <v>182</v>
      </c>
      <c r="B185" s="6">
        <v>42904</v>
      </c>
      <c r="C185" s="5">
        <v>1001</v>
      </c>
      <c r="D185" s="5" t="s">
        <v>90</v>
      </c>
      <c r="E185" s="5">
        <f>VLOOKUP(C185,会員一覧!$A$4:$G$53,6,FALSE)</f>
        <v>0</v>
      </c>
      <c r="F185" s="17">
        <v>0.75</v>
      </c>
      <c r="G185" s="5">
        <v>4</v>
      </c>
      <c r="H185" s="17"/>
      <c r="I185" s="12">
        <f>G185*VLOOKUP(F185,$L$4:$O$5,4,TRUE)</f>
        <v>2000</v>
      </c>
      <c r="J185" s="5">
        <f>VLOOKUP(C185,会員一覧!$A$4:$G$53,7,FALSE)*利用履歴!I193</f>
        <v>8</v>
      </c>
    </row>
    <row r="186" spans="1:10" x14ac:dyDescent="0.15">
      <c r="A186" s="5">
        <v>183</v>
      </c>
      <c r="B186" s="6">
        <v>42904</v>
      </c>
      <c r="C186" s="5">
        <v>1042</v>
      </c>
      <c r="D186" s="5" t="s">
        <v>72</v>
      </c>
      <c r="E186" s="5">
        <f>VLOOKUP(C186,会員一覧!$A$4:$G$53,6,FALSE)</f>
        <v>0</v>
      </c>
      <c r="F186" s="17">
        <v>0.60416666666666663</v>
      </c>
      <c r="G186" s="5">
        <v>5</v>
      </c>
      <c r="H186" s="17"/>
      <c r="I186" s="12">
        <f>G186*VLOOKUP(F186,$L$4:$O$5,4,TRUE)</f>
        <v>2000</v>
      </c>
      <c r="J186" s="5">
        <f>VLOOKUP(C186,会員一覧!$A$4:$G$53,7,FALSE)*利用履歴!I194</f>
        <v>20</v>
      </c>
    </row>
    <row r="187" spans="1:10" x14ac:dyDescent="0.15">
      <c r="A187" s="5">
        <v>184</v>
      </c>
      <c r="B187" s="6">
        <v>42904</v>
      </c>
      <c r="C187" s="5">
        <v>1047</v>
      </c>
      <c r="D187" s="5" t="s">
        <v>92</v>
      </c>
      <c r="E187" s="5">
        <f>VLOOKUP(C187,会員一覧!$A$4:$G$53,6,FALSE)</f>
        <v>0</v>
      </c>
      <c r="F187" s="17">
        <v>0.75</v>
      </c>
      <c r="G187" s="5">
        <v>3</v>
      </c>
      <c r="H187" s="17"/>
      <c r="I187" s="12">
        <f>G187*VLOOKUP(F187,$L$4:$O$5,4,TRUE)</f>
        <v>1500</v>
      </c>
      <c r="J187" s="5">
        <f>VLOOKUP(C187,会員一覧!$A$4:$G$53,7,FALSE)*利用履歴!I195</f>
        <v>15</v>
      </c>
    </row>
    <row r="188" spans="1:10" x14ac:dyDescent="0.15">
      <c r="A188" s="5">
        <v>185</v>
      </c>
      <c r="B188" s="6">
        <v>42905</v>
      </c>
      <c r="C188" s="5">
        <v>1001</v>
      </c>
      <c r="D188" s="5" t="s">
        <v>90</v>
      </c>
      <c r="E188" s="5">
        <f>VLOOKUP(C188,会員一覧!$A$4:$G$53,6,FALSE)</f>
        <v>0</v>
      </c>
      <c r="F188" s="17">
        <v>0.75</v>
      </c>
      <c r="G188" s="5">
        <v>2</v>
      </c>
      <c r="H188" s="17"/>
      <c r="I188" s="12">
        <f>G188*VLOOKUP(F188,$L$4:$O$5,4,TRUE)</f>
        <v>1000</v>
      </c>
      <c r="J188" s="5">
        <f>VLOOKUP(C188,会員一覧!$A$4:$G$53,7,FALSE)*利用履歴!I196</f>
        <v>20</v>
      </c>
    </row>
    <row r="189" spans="1:10" x14ac:dyDescent="0.15">
      <c r="A189" s="5">
        <v>186</v>
      </c>
      <c r="B189" s="6">
        <v>42906</v>
      </c>
      <c r="C189" s="5">
        <v>1025</v>
      </c>
      <c r="D189" s="5" t="s">
        <v>86</v>
      </c>
      <c r="E189" s="5">
        <f>VLOOKUP(C189,会員一覧!$A$4:$G$53,6,FALSE)</f>
        <v>0</v>
      </c>
      <c r="F189" s="17">
        <v>0.625</v>
      </c>
      <c r="G189" s="5">
        <v>4</v>
      </c>
      <c r="H189" s="17"/>
      <c r="I189" s="12">
        <f>G189*VLOOKUP(F189,$L$4:$O$5,4,TRUE)</f>
        <v>1600</v>
      </c>
      <c r="J189" s="5">
        <f>VLOOKUP(C189,会員一覧!$A$4:$G$53,7,FALSE)*利用履歴!I197</f>
        <v>20</v>
      </c>
    </row>
    <row r="190" spans="1:10" x14ac:dyDescent="0.15">
      <c r="A190" s="5">
        <v>187</v>
      </c>
      <c r="B190" s="6">
        <v>42906</v>
      </c>
      <c r="C190" s="5">
        <v>1001</v>
      </c>
      <c r="D190" s="5" t="s">
        <v>90</v>
      </c>
      <c r="E190" s="5">
        <f>VLOOKUP(C190,会員一覧!$A$4:$G$53,6,FALSE)</f>
        <v>0</v>
      </c>
      <c r="F190" s="17">
        <v>0.75</v>
      </c>
      <c r="G190" s="5">
        <v>4</v>
      </c>
      <c r="H190" s="17"/>
      <c r="I190" s="12">
        <f>G190*VLOOKUP(F190,$L$4:$O$5,4,TRUE)</f>
        <v>2000</v>
      </c>
      <c r="J190" s="5">
        <f>VLOOKUP(C190,会員一覧!$A$4:$G$53,7,FALSE)*利用履歴!I198</f>
        <v>20</v>
      </c>
    </row>
    <row r="191" spans="1:10" x14ac:dyDescent="0.15">
      <c r="A191" s="5">
        <v>188</v>
      </c>
      <c r="B191" s="6">
        <v>42906</v>
      </c>
      <c r="C191" s="5">
        <v>1035</v>
      </c>
      <c r="D191" s="5" t="s">
        <v>88</v>
      </c>
      <c r="E191" s="5">
        <f>VLOOKUP(C191,会員一覧!$A$4:$G$53,6,FALSE)</f>
        <v>0</v>
      </c>
      <c r="F191" s="17">
        <v>0.60416666666666663</v>
      </c>
      <c r="G191" s="5">
        <v>5</v>
      </c>
      <c r="H191" s="17"/>
      <c r="I191" s="12">
        <f>G191*VLOOKUP(F191,$L$4:$O$5,4,TRUE)</f>
        <v>2000</v>
      </c>
      <c r="J191" s="5">
        <f>VLOOKUP(C191,会員一覧!$A$4:$G$53,7,FALSE)*利用履歴!I199</f>
        <v>10</v>
      </c>
    </row>
    <row r="192" spans="1:10" x14ac:dyDescent="0.15">
      <c r="A192" s="5">
        <v>189</v>
      </c>
      <c r="B192" s="6">
        <v>42908</v>
      </c>
      <c r="C192" s="5">
        <v>1042</v>
      </c>
      <c r="D192" s="5" t="s">
        <v>72</v>
      </c>
      <c r="E192" s="5">
        <f>VLOOKUP(C192,会員一覧!$A$4:$G$53,6,FALSE)</f>
        <v>0</v>
      </c>
      <c r="F192" s="17">
        <v>0.55555555555555558</v>
      </c>
      <c r="G192" s="5">
        <v>4</v>
      </c>
      <c r="H192" s="17"/>
      <c r="I192" s="12">
        <f>G192*VLOOKUP(F192,$L$4:$O$5,4,TRUE)</f>
        <v>1600</v>
      </c>
      <c r="J192" s="5">
        <f>VLOOKUP(C192,会員一覧!$A$4:$G$53,7,FALSE)*利用履歴!I200</f>
        <v>25</v>
      </c>
    </row>
    <row r="193" spans="1:10" x14ac:dyDescent="0.15">
      <c r="A193" s="5">
        <v>190</v>
      </c>
      <c r="B193" s="6">
        <v>42908</v>
      </c>
      <c r="C193" s="5">
        <v>1016</v>
      </c>
      <c r="D193" s="5" t="s">
        <v>73</v>
      </c>
      <c r="E193" s="5">
        <f>VLOOKUP(C193,会員一覧!$A$4:$G$53,6,FALSE)</f>
        <v>0</v>
      </c>
      <c r="F193" s="17">
        <v>0.625</v>
      </c>
      <c r="G193" s="5">
        <v>2</v>
      </c>
      <c r="H193" s="17"/>
      <c r="I193" s="12">
        <f>G193*VLOOKUP(F193,$L$4:$O$5,4,TRUE)</f>
        <v>800</v>
      </c>
      <c r="J193" s="5">
        <f>VLOOKUP(C193,会員一覧!$A$4:$G$53,7,FALSE)*利用履歴!I201</f>
        <v>10</v>
      </c>
    </row>
    <row r="194" spans="1:10" x14ac:dyDescent="0.15">
      <c r="A194" s="5">
        <v>191</v>
      </c>
      <c r="B194" s="6">
        <v>42909</v>
      </c>
      <c r="C194" s="5">
        <v>1035</v>
      </c>
      <c r="D194" s="5" t="s">
        <v>88</v>
      </c>
      <c r="E194" s="5">
        <f>VLOOKUP(C194,会員一覧!$A$4:$G$53,6,FALSE)</f>
        <v>0</v>
      </c>
      <c r="F194" s="17">
        <v>0.6875</v>
      </c>
      <c r="G194" s="5">
        <v>5</v>
      </c>
      <c r="H194" s="17"/>
      <c r="I194" s="12">
        <f>G194*VLOOKUP(F194,$L$4:$O$5,4,TRUE)</f>
        <v>2000</v>
      </c>
      <c r="J194" s="5">
        <f>VLOOKUP(C194,会員一覧!$A$4:$G$53,7,FALSE)*利用履歴!I202</f>
        <v>12</v>
      </c>
    </row>
    <row r="195" spans="1:10" x14ac:dyDescent="0.15">
      <c r="A195" s="5">
        <v>192</v>
      </c>
      <c r="B195" s="6">
        <v>42910</v>
      </c>
      <c r="C195" s="5">
        <v>1037</v>
      </c>
      <c r="D195" s="5" t="s">
        <v>93</v>
      </c>
      <c r="E195" s="5">
        <f>VLOOKUP(C195,会員一覧!$A$4:$G$53,6,FALSE)</f>
        <v>0</v>
      </c>
      <c r="F195" s="17">
        <v>0.75</v>
      </c>
      <c r="G195" s="5">
        <v>3</v>
      </c>
      <c r="H195" s="17"/>
      <c r="I195" s="12">
        <f>G195*VLOOKUP(F195,$L$4:$O$5,4,TRUE)</f>
        <v>1500</v>
      </c>
      <c r="J195" s="5">
        <f>VLOOKUP(C195,会員一覧!$A$4:$G$53,7,FALSE)*利用履歴!I203</f>
        <v>25</v>
      </c>
    </row>
    <row r="196" spans="1:10" x14ac:dyDescent="0.15">
      <c r="A196" s="5">
        <v>193</v>
      </c>
      <c r="B196" s="6">
        <v>42912</v>
      </c>
      <c r="C196" s="5">
        <v>1042</v>
      </c>
      <c r="D196" s="5" t="s">
        <v>72</v>
      </c>
      <c r="E196" s="5">
        <f>VLOOKUP(C196,会員一覧!$A$4:$G$53,6,FALSE)</f>
        <v>0</v>
      </c>
      <c r="F196" s="17">
        <v>0.6875</v>
      </c>
      <c r="G196" s="5">
        <v>5</v>
      </c>
      <c r="H196" s="17"/>
      <c r="I196" s="12">
        <f>G196*VLOOKUP(F196,$L$4:$O$5,4,TRUE)</f>
        <v>2000</v>
      </c>
      <c r="J196" s="5">
        <f>VLOOKUP(C196,会員一覧!$A$4:$G$53,7,FALSE)*利用履歴!I204</f>
        <v>16</v>
      </c>
    </row>
    <row r="197" spans="1:10" x14ac:dyDescent="0.15">
      <c r="A197" s="5">
        <v>194</v>
      </c>
      <c r="B197" s="6">
        <v>42913</v>
      </c>
      <c r="C197" s="5">
        <v>1047</v>
      </c>
      <c r="D197" s="5" t="s">
        <v>92</v>
      </c>
      <c r="E197" s="5">
        <f>VLOOKUP(C197,会員一覧!$A$4:$G$53,6,FALSE)</f>
        <v>0</v>
      </c>
      <c r="F197" s="17">
        <v>0.58333333333333337</v>
      </c>
      <c r="G197" s="5">
        <v>5</v>
      </c>
      <c r="H197" s="17"/>
      <c r="I197" s="12">
        <f>G197*VLOOKUP(F197,$L$4:$O$5,4,TRUE)</f>
        <v>2000</v>
      </c>
      <c r="J197" s="5">
        <f>VLOOKUP(C197,会員一覧!$A$4:$G$53,7,FALSE)*利用履歴!I205</f>
        <v>20</v>
      </c>
    </row>
    <row r="198" spans="1:10" x14ac:dyDescent="0.15">
      <c r="A198" s="5">
        <v>195</v>
      </c>
      <c r="B198" s="6">
        <v>42913</v>
      </c>
      <c r="C198" s="5">
        <v>1001</v>
      </c>
      <c r="D198" s="5" t="s">
        <v>90</v>
      </c>
      <c r="E198" s="5">
        <f>VLOOKUP(C198,会員一覧!$A$4:$G$53,6,FALSE)</f>
        <v>0</v>
      </c>
      <c r="F198" s="17">
        <v>0.625</v>
      </c>
      <c r="G198" s="5">
        <v>5</v>
      </c>
      <c r="H198" s="17"/>
      <c r="I198" s="12">
        <f>G198*VLOOKUP(F198,$L$4:$O$5,4,TRUE)</f>
        <v>2000</v>
      </c>
      <c r="J198" s="5">
        <f>VLOOKUP(C198,会員一覧!$A$4:$G$53,7,FALSE)*利用履歴!I206</f>
        <v>16</v>
      </c>
    </row>
    <row r="199" spans="1:10" x14ac:dyDescent="0.15">
      <c r="A199" s="5">
        <v>196</v>
      </c>
      <c r="B199" s="6">
        <v>42913</v>
      </c>
      <c r="C199" s="5">
        <v>1029</v>
      </c>
      <c r="D199" s="5" t="s">
        <v>94</v>
      </c>
      <c r="E199" s="5">
        <f>VLOOKUP(C199,会員一覧!$A$4:$G$53,6,FALSE)</f>
        <v>0</v>
      </c>
      <c r="F199" s="17">
        <v>0.75</v>
      </c>
      <c r="G199" s="5">
        <v>2</v>
      </c>
      <c r="H199" s="17"/>
      <c r="I199" s="12">
        <f>G199*VLOOKUP(F199,$L$4:$O$5,4,TRUE)</f>
        <v>1000</v>
      </c>
      <c r="J199" s="5">
        <f>VLOOKUP(C199,会員一覧!$A$4:$G$53,7,FALSE)*利用履歴!I62</f>
        <v>12</v>
      </c>
    </row>
    <row r="200" spans="1:10" x14ac:dyDescent="0.15">
      <c r="A200" s="5">
        <v>197</v>
      </c>
      <c r="B200" s="6">
        <v>42913</v>
      </c>
      <c r="C200" s="5">
        <v>1048</v>
      </c>
      <c r="D200" s="5" t="s">
        <v>95</v>
      </c>
      <c r="E200" s="5">
        <f>VLOOKUP(C200,会員一覧!$A$4:$G$53,6,FALSE)</f>
        <v>0</v>
      </c>
      <c r="F200" s="17">
        <v>0.75</v>
      </c>
      <c r="G200" s="5">
        <v>5</v>
      </c>
      <c r="H200" s="17"/>
      <c r="I200" s="12">
        <f>G200*VLOOKUP(F200,$L$4:$O$5,4,TRUE)</f>
        <v>2500</v>
      </c>
      <c r="J200" s="5">
        <f>VLOOKUP(C200,会員一覧!$A$4:$G$53,7,FALSE)*利用履歴!I63</f>
        <v>24</v>
      </c>
    </row>
    <row r="201" spans="1:10" x14ac:dyDescent="0.15">
      <c r="A201" s="5">
        <v>198</v>
      </c>
      <c r="B201" s="6">
        <v>42913</v>
      </c>
      <c r="C201" s="5">
        <v>1018</v>
      </c>
      <c r="D201" s="5" t="s">
        <v>96</v>
      </c>
      <c r="E201" s="5">
        <f>VLOOKUP(C201,会員一覧!$A$4:$G$53,6,FALSE)</f>
        <v>0</v>
      </c>
      <c r="F201" s="17">
        <v>0.75</v>
      </c>
      <c r="G201" s="5">
        <v>2</v>
      </c>
      <c r="H201" s="17"/>
      <c r="I201" s="12">
        <f>G201*VLOOKUP(F201,$L$4:$O$5,4,TRUE)</f>
        <v>1000</v>
      </c>
      <c r="J201" s="5">
        <f>VLOOKUP(C201,会員一覧!$A$4:$G$53,7,FALSE)*利用履歴!I64</f>
        <v>12</v>
      </c>
    </row>
    <row r="202" spans="1:10" x14ac:dyDescent="0.15">
      <c r="A202" s="5">
        <v>199</v>
      </c>
      <c r="B202" s="6">
        <v>42914</v>
      </c>
      <c r="C202" s="5">
        <v>1018</v>
      </c>
      <c r="D202" s="5" t="s">
        <v>96</v>
      </c>
      <c r="E202" s="5">
        <f>VLOOKUP(C202,会員一覧!$A$4:$G$53,6,FALSE)</f>
        <v>0</v>
      </c>
      <c r="F202" s="17">
        <v>0.625</v>
      </c>
      <c r="G202" s="5">
        <v>3</v>
      </c>
      <c r="H202" s="17"/>
      <c r="I202" s="12">
        <f>G202*VLOOKUP(F202,$L$4:$O$5,4,TRUE)</f>
        <v>1200</v>
      </c>
      <c r="J202" s="5">
        <f>VLOOKUP(C202,会員一覧!$A$4:$G$53,7,FALSE)*利用履歴!I65</f>
        <v>48</v>
      </c>
    </row>
    <row r="203" spans="1:10" x14ac:dyDescent="0.15">
      <c r="A203" s="5">
        <v>200</v>
      </c>
      <c r="B203" s="6">
        <v>42914</v>
      </c>
      <c r="C203" s="5">
        <v>1006</v>
      </c>
      <c r="D203" s="5" t="s">
        <v>97</v>
      </c>
      <c r="E203" s="5">
        <f>VLOOKUP(C203,会員一覧!$A$4:$G$53,6,FALSE)</f>
        <v>0</v>
      </c>
      <c r="F203" s="17">
        <v>0.75</v>
      </c>
      <c r="G203" s="5">
        <v>5</v>
      </c>
      <c r="H203" s="17"/>
      <c r="I203" s="12">
        <f>G203*VLOOKUP(F203,$L$4:$O$5,4,TRUE)</f>
        <v>2500</v>
      </c>
      <c r="J203" s="5">
        <f>VLOOKUP(C203,会員一覧!$A$4:$G$53,7,FALSE)*利用履歴!I66</f>
        <v>60</v>
      </c>
    </row>
    <row r="204" spans="1:10" x14ac:dyDescent="0.15">
      <c r="A204" s="5">
        <v>201</v>
      </c>
      <c r="B204" s="6">
        <v>42914</v>
      </c>
      <c r="C204" s="5">
        <v>1019</v>
      </c>
      <c r="D204" s="5" t="s">
        <v>98</v>
      </c>
      <c r="E204" s="5">
        <f>VLOOKUP(C204,会員一覧!$A$4:$G$53,6,FALSE)</f>
        <v>0</v>
      </c>
      <c r="F204" s="17">
        <v>0.6875</v>
      </c>
      <c r="G204" s="5">
        <v>4</v>
      </c>
      <c r="H204" s="17"/>
      <c r="I204" s="12">
        <f>G204*VLOOKUP(F204,$L$4:$O$5,4,TRUE)</f>
        <v>1600</v>
      </c>
      <c r="J204" s="5">
        <f>VLOOKUP(C204,会員一覧!$A$4:$G$53,7,FALSE)*利用履歴!I67</f>
        <v>48</v>
      </c>
    </row>
    <row r="205" spans="1:10" x14ac:dyDescent="0.15">
      <c r="A205" s="5">
        <v>202</v>
      </c>
      <c r="B205" s="6">
        <v>42914</v>
      </c>
      <c r="C205" s="5">
        <v>1010</v>
      </c>
      <c r="D205" s="5" t="s">
        <v>99</v>
      </c>
      <c r="E205" s="5">
        <f>VLOOKUP(C205,会員一覧!$A$4:$G$53,6,FALSE)</f>
        <v>0</v>
      </c>
      <c r="F205" s="17">
        <v>0.60416666666666663</v>
      </c>
      <c r="G205" s="5">
        <v>5</v>
      </c>
      <c r="H205" s="17"/>
      <c r="I205" s="12">
        <f>G205*VLOOKUP(F205,$L$4:$O$5,4,TRUE)</f>
        <v>2000</v>
      </c>
      <c r="J205" s="5">
        <f>VLOOKUP(C205,会員一覧!$A$4:$G$53,7,FALSE)*利用履歴!I68</f>
        <v>48</v>
      </c>
    </row>
    <row r="206" spans="1:10" x14ac:dyDescent="0.15">
      <c r="A206" s="5">
        <v>203</v>
      </c>
      <c r="B206" s="6">
        <v>42916</v>
      </c>
      <c r="C206" s="5">
        <v>1031</v>
      </c>
      <c r="D206" s="5" t="s">
        <v>100</v>
      </c>
      <c r="E206" s="5">
        <f>VLOOKUP(C206,会員一覧!$A$4:$G$53,6,FALSE)</f>
        <v>0</v>
      </c>
      <c r="F206" s="17">
        <v>0.6875</v>
      </c>
      <c r="G206" s="5">
        <v>4</v>
      </c>
      <c r="H206" s="17"/>
      <c r="I206" s="12">
        <f>G206*VLOOKUP(F206,$L$4:$O$5,4,TRUE)</f>
        <v>1600</v>
      </c>
      <c r="J206" s="5">
        <f>VLOOKUP(C206,会員一覧!$A$4:$G$53,7,FALSE)*利用履歴!I69</f>
        <v>36</v>
      </c>
    </row>
    <row r="207" spans="1:10" x14ac:dyDescent="0.15">
      <c r="A207" s="5">
        <v>204</v>
      </c>
      <c r="B207" s="6">
        <v>42916</v>
      </c>
      <c r="C207" s="5">
        <v>1027</v>
      </c>
      <c r="D207" s="5" t="s">
        <v>89</v>
      </c>
      <c r="E207" s="5">
        <f>VLOOKUP(C207,会員一覧!$A$4:$G$53,6,FALSE)</f>
        <v>0</v>
      </c>
      <c r="F207" s="17">
        <v>0.6875</v>
      </c>
      <c r="G207" s="5">
        <v>5</v>
      </c>
      <c r="H207" s="17"/>
      <c r="I207" s="12">
        <f>G207*VLOOKUP(F207,$L$4:$O$5,4,TRUE)</f>
        <v>2000</v>
      </c>
      <c r="J207" s="5">
        <f>VLOOKUP(C207,会員一覧!$A$4:$G$53,7,FALSE)*利用履歴!I207</f>
        <v>20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54"/>
  <sheetViews>
    <sheetView workbookViewId="0"/>
  </sheetViews>
  <sheetFormatPr defaultRowHeight="13.5" x14ac:dyDescent="0.15"/>
  <cols>
    <col min="1" max="1" width="16.25" bestFit="1" customWidth="1"/>
    <col min="2" max="2" width="15.75" bestFit="1" customWidth="1"/>
    <col min="3" max="3" width="16.25" bestFit="1" customWidth="1"/>
    <col min="4" max="4" width="15.75" bestFit="1" customWidth="1"/>
  </cols>
  <sheetData>
    <row r="3" spans="1:4" x14ac:dyDescent="0.15">
      <c r="A3" s="14" t="s">
        <v>115</v>
      </c>
      <c r="B3" t="s">
        <v>119</v>
      </c>
      <c r="C3" t="s">
        <v>120</v>
      </c>
      <c r="D3" t="s">
        <v>121</v>
      </c>
    </row>
    <row r="4" spans="1:4" x14ac:dyDescent="0.15">
      <c r="A4" s="15" t="s">
        <v>150</v>
      </c>
      <c r="B4" s="34"/>
      <c r="C4" s="34"/>
      <c r="D4" s="34"/>
    </row>
    <row r="5" spans="1:4" x14ac:dyDescent="0.15">
      <c r="A5" s="16" t="s">
        <v>92</v>
      </c>
      <c r="B5" s="34">
        <v>17400</v>
      </c>
      <c r="C5" s="34">
        <v>174</v>
      </c>
      <c r="D5" s="34">
        <v>3.2222222222222223</v>
      </c>
    </row>
    <row r="6" spans="1:4" x14ac:dyDescent="0.15">
      <c r="A6" s="16" t="s">
        <v>86</v>
      </c>
      <c r="B6" s="34">
        <v>10800</v>
      </c>
      <c r="C6" s="34">
        <v>108</v>
      </c>
      <c r="D6" s="34">
        <v>3</v>
      </c>
    </row>
    <row r="7" spans="1:4" x14ac:dyDescent="0.15">
      <c r="A7" s="16" t="s">
        <v>87</v>
      </c>
      <c r="B7" s="34">
        <v>10800</v>
      </c>
      <c r="C7" s="34">
        <v>108</v>
      </c>
      <c r="D7" s="34">
        <v>3</v>
      </c>
    </row>
    <row r="8" spans="1:4" x14ac:dyDescent="0.15">
      <c r="A8" s="16" t="s">
        <v>72</v>
      </c>
      <c r="B8" s="34">
        <v>21600</v>
      </c>
      <c r="C8" s="34">
        <v>216</v>
      </c>
      <c r="D8" s="34">
        <v>3</v>
      </c>
    </row>
    <row r="9" spans="1:4" x14ac:dyDescent="0.15">
      <c r="A9" s="16" t="s">
        <v>90</v>
      </c>
      <c r="B9" s="34">
        <v>30600</v>
      </c>
      <c r="C9" s="34">
        <v>306</v>
      </c>
      <c r="D9" s="34">
        <v>3.4</v>
      </c>
    </row>
    <row r="10" spans="1:4" x14ac:dyDescent="0.15">
      <c r="A10" s="16" t="s">
        <v>89</v>
      </c>
      <c r="B10" s="34">
        <v>15000</v>
      </c>
      <c r="C10" s="34">
        <v>150</v>
      </c>
      <c r="D10" s="34">
        <v>3.5714285714285716</v>
      </c>
    </row>
    <row r="11" spans="1:4" x14ac:dyDescent="0.15">
      <c r="A11" s="16" t="s">
        <v>73</v>
      </c>
      <c r="B11" s="34">
        <v>13800</v>
      </c>
      <c r="C11" s="34">
        <v>138</v>
      </c>
      <c r="D11" s="34">
        <v>3.2857142857142856</v>
      </c>
    </row>
    <row r="12" spans="1:4" x14ac:dyDescent="0.15">
      <c r="A12" s="16" t="s">
        <v>88</v>
      </c>
      <c r="B12" s="34">
        <v>16200</v>
      </c>
      <c r="C12" s="34">
        <v>162</v>
      </c>
      <c r="D12" s="34">
        <v>3.375</v>
      </c>
    </row>
    <row r="13" spans="1:4" x14ac:dyDescent="0.15">
      <c r="A13" s="16" t="s">
        <v>91</v>
      </c>
      <c r="B13" s="34">
        <v>6000</v>
      </c>
      <c r="C13" s="34">
        <v>60</v>
      </c>
      <c r="D13" s="34">
        <v>3.3333333333333335</v>
      </c>
    </row>
    <row r="14" spans="1:4" x14ac:dyDescent="0.15">
      <c r="A14" s="16" t="s">
        <v>70</v>
      </c>
      <c r="B14" s="34">
        <v>17400</v>
      </c>
      <c r="C14" s="34">
        <v>192</v>
      </c>
      <c r="D14" s="34">
        <v>3.2</v>
      </c>
    </row>
    <row r="15" spans="1:4" x14ac:dyDescent="0.15">
      <c r="A15" s="16" t="s">
        <v>93</v>
      </c>
      <c r="B15" s="34">
        <v>5400</v>
      </c>
      <c r="C15" s="34">
        <v>54</v>
      </c>
      <c r="D15" s="34">
        <v>2.25</v>
      </c>
    </row>
    <row r="16" spans="1:4" x14ac:dyDescent="0.15">
      <c r="A16" s="15" t="s">
        <v>151</v>
      </c>
      <c r="B16" s="34">
        <v>165000</v>
      </c>
      <c r="C16" s="34">
        <v>1668</v>
      </c>
      <c r="D16" s="34">
        <v>3.1954022988505746</v>
      </c>
    </row>
    <row r="17" spans="1:4" x14ac:dyDescent="0.15">
      <c r="A17" s="15" t="s">
        <v>148</v>
      </c>
      <c r="B17" s="34"/>
      <c r="C17" s="34"/>
      <c r="D17" s="34"/>
    </row>
    <row r="18" spans="1:4" x14ac:dyDescent="0.15">
      <c r="A18" s="16" t="s">
        <v>102</v>
      </c>
      <c r="B18" s="34">
        <v>5400</v>
      </c>
      <c r="C18" s="34">
        <v>162</v>
      </c>
      <c r="D18" s="34">
        <v>2.25</v>
      </c>
    </row>
    <row r="19" spans="1:4" x14ac:dyDescent="0.15">
      <c r="A19" s="16" t="s">
        <v>104</v>
      </c>
      <c r="B19" s="34">
        <v>4200</v>
      </c>
      <c r="C19" s="34">
        <v>126</v>
      </c>
      <c r="D19" s="34">
        <v>2.3333333333333335</v>
      </c>
    </row>
    <row r="20" spans="1:4" x14ac:dyDescent="0.15">
      <c r="A20" s="16" t="s">
        <v>99</v>
      </c>
      <c r="B20" s="34">
        <v>8400</v>
      </c>
      <c r="C20" s="34">
        <v>252</v>
      </c>
      <c r="D20" s="34">
        <v>3.5</v>
      </c>
    </row>
    <row r="21" spans="1:4" x14ac:dyDescent="0.15">
      <c r="A21" s="16" t="s">
        <v>100</v>
      </c>
      <c r="B21" s="34">
        <v>11400</v>
      </c>
      <c r="C21" s="34">
        <v>342</v>
      </c>
      <c r="D21" s="34">
        <v>3.8</v>
      </c>
    </row>
    <row r="22" spans="1:4" x14ac:dyDescent="0.15">
      <c r="A22" s="16" t="s">
        <v>95</v>
      </c>
      <c r="B22" s="34">
        <v>13200</v>
      </c>
      <c r="C22" s="34">
        <v>396</v>
      </c>
      <c r="D22" s="34">
        <v>3.1428571428571428</v>
      </c>
    </row>
    <row r="23" spans="1:4" x14ac:dyDescent="0.15">
      <c r="A23" s="16" t="s">
        <v>98</v>
      </c>
      <c r="B23" s="34">
        <v>7800</v>
      </c>
      <c r="C23" s="34">
        <v>234</v>
      </c>
      <c r="D23" s="34">
        <v>3.25</v>
      </c>
    </row>
    <row r="24" spans="1:4" x14ac:dyDescent="0.15">
      <c r="A24" s="16" t="s">
        <v>103</v>
      </c>
      <c r="B24" s="34">
        <v>12000</v>
      </c>
      <c r="C24" s="34">
        <v>360</v>
      </c>
      <c r="D24" s="34">
        <v>3.3333333333333335</v>
      </c>
    </row>
    <row r="25" spans="1:4" x14ac:dyDescent="0.15">
      <c r="A25" s="16" t="s">
        <v>96</v>
      </c>
      <c r="B25" s="34">
        <v>13200</v>
      </c>
      <c r="C25" s="34">
        <v>396</v>
      </c>
      <c r="D25" s="34">
        <v>3.1428571428571428</v>
      </c>
    </row>
    <row r="26" spans="1:4" x14ac:dyDescent="0.15">
      <c r="A26" s="16" t="s">
        <v>110</v>
      </c>
      <c r="B26" s="34">
        <v>1800</v>
      </c>
      <c r="C26" s="34">
        <v>54</v>
      </c>
      <c r="D26" s="34">
        <v>3</v>
      </c>
    </row>
    <row r="27" spans="1:4" x14ac:dyDescent="0.15">
      <c r="A27" s="16" t="s">
        <v>108</v>
      </c>
      <c r="B27" s="34">
        <v>3000</v>
      </c>
      <c r="C27" s="34">
        <v>90</v>
      </c>
      <c r="D27" s="34">
        <v>5</v>
      </c>
    </row>
    <row r="28" spans="1:4" x14ac:dyDescent="0.15">
      <c r="A28" s="16" t="s">
        <v>97</v>
      </c>
      <c r="B28" s="34">
        <v>7200</v>
      </c>
      <c r="C28" s="34">
        <v>216</v>
      </c>
      <c r="D28" s="34">
        <v>3</v>
      </c>
    </row>
    <row r="29" spans="1:4" x14ac:dyDescent="0.15">
      <c r="A29" s="16" t="s">
        <v>109</v>
      </c>
      <c r="B29" s="34">
        <v>4800</v>
      </c>
      <c r="C29" s="34">
        <v>144</v>
      </c>
      <c r="D29" s="34">
        <v>2.6666666666666665</v>
      </c>
    </row>
    <row r="30" spans="1:4" x14ac:dyDescent="0.15">
      <c r="A30" s="16" t="s">
        <v>94</v>
      </c>
      <c r="B30" s="34">
        <v>18000</v>
      </c>
      <c r="C30" s="34">
        <v>540</v>
      </c>
      <c r="D30" s="34">
        <v>3.3333333333333335</v>
      </c>
    </row>
    <row r="31" spans="1:4" x14ac:dyDescent="0.15">
      <c r="A31" s="16" t="s">
        <v>107</v>
      </c>
      <c r="B31" s="34">
        <v>600</v>
      </c>
      <c r="C31" s="34">
        <v>18</v>
      </c>
      <c r="D31" s="34">
        <v>1</v>
      </c>
    </row>
    <row r="32" spans="1:4" x14ac:dyDescent="0.15">
      <c r="A32" s="16" t="s">
        <v>101</v>
      </c>
      <c r="B32" s="34">
        <v>15600</v>
      </c>
      <c r="C32" s="34">
        <v>468</v>
      </c>
      <c r="D32" s="34">
        <v>3.7142857142857144</v>
      </c>
    </row>
    <row r="33" spans="1:4" x14ac:dyDescent="0.15">
      <c r="A33" s="15" t="s">
        <v>149</v>
      </c>
      <c r="B33" s="34">
        <v>126600</v>
      </c>
      <c r="C33" s="34">
        <v>3798</v>
      </c>
      <c r="D33" s="34">
        <v>3.1969696969696968</v>
      </c>
    </row>
    <row r="34" spans="1:4" x14ac:dyDescent="0.15">
      <c r="A34" s="15" t="s">
        <v>116</v>
      </c>
      <c r="B34" s="34"/>
      <c r="C34" s="34"/>
      <c r="D34" s="34"/>
    </row>
    <row r="35" spans="1:4" x14ac:dyDescent="0.15">
      <c r="A35" s="16" t="s">
        <v>75</v>
      </c>
      <c r="B35" s="34">
        <v>3600</v>
      </c>
      <c r="C35" s="34">
        <v>180</v>
      </c>
      <c r="D35" s="34">
        <v>3</v>
      </c>
    </row>
    <row r="36" spans="1:4" x14ac:dyDescent="0.15">
      <c r="A36" s="16" t="s">
        <v>112</v>
      </c>
      <c r="B36" s="34">
        <v>600</v>
      </c>
      <c r="C36" s="34">
        <v>30</v>
      </c>
      <c r="D36" s="34">
        <v>1</v>
      </c>
    </row>
    <row r="37" spans="1:4" x14ac:dyDescent="0.15">
      <c r="A37" s="16" t="s">
        <v>80</v>
      </c>
      <c r="B37" s="34">
        <v>3600</v>
      </c>
      <c r="C37" s="34">
        <v>180</v>
      </c>
      <c r="D37" s="34">
        <v>3</v>
      </c>
    </row>
    <row r="38" spans="1:4" x14ac:dyDescent="0.15">
      <c r="A38" s="16" t="s">
        <v>106</v>
      </c>
      <c r="B38" s="34">
        <v>4800</v>
      </c>
      <c r="C38" s="34">
        <v>240</v>
      </c>
      <c r="D38" s="34">
        <v>2.6666666666666665</v>
      </c>
    </row>
    <row r="39" spans="1:4" x14ac:dyDescent="0.15">
      <c r="A39" s="16" t="s">
        <v>113</v>
      </c>
      <c r="B39" s="34">
        <v>600</v>
      </c>
      <c r="C39" s="34">
        <v>30</v>
      </c>
      <c r="D39" s="34">
        <v>1</v>
      </c>
    </row>
    <row r="40" spans="1:4" x14ac:dyDescent="0.15">
      <c r="A40" s="16" t="s">
        <v>82</v>
      </c>
      <c r="B40" s="34">
        <v>4800</v>
      </c>
      <c r="C40" s="34">
        <v>240</v>
      </c>
      <c r="D40" s="34">
        <v>2.6666666666666665</v>
      </c>
    </row>
    <row r="41" spans="1:4" x14ac:dyDescent="0.15">
      <c r="A41" s="16" t="s">
        <v>85</v>
      </c>
      <c r="B41" s="34">
        <v>4800</v>
      </c>
      <c r="C41" s="34">
        <v>240</v>
      </c>
      <c r="D41" s="34">
        <v>2.6666666666666665</v>
      </c>
    </row>
    <row r="42" spans="1:4" x14ac:dyDescent="0.15">
      <c r="A42" s="16" t="s">
        <v>77</v>
      </c>
      <c r="B42" s="34">
        <v>9000</v>
      </c>
      <c r="C42" s="34">
        <v>450</v>
      </c>
      <c r="D42" s="34">
        <v>3.75</v>
      </c>
    </row>
    <row r="43" spans="1:4" x14ac:dyDescent="0.15">
      <c r="A43" s="16" t="s">
        <v>83</v>
      </c>
      <c r="B43" s="34">
        <v>5400</v>
      </c>
      <c r="C43" s="34">
        <v>270</v>
      </c>
      <c r="D43" s="34">
        <v>3</v>
      </c>
    </row>
    <row r="44" spans="1:4" x14ac:dyDescent="0.15">
      <c r="A44" s="16" t="s">
        <v>84</v>
      </c>
      <c r="B44" s="34">
        <v>4200</v>
      </c>
      <c r="C44" s="34">
        <v>210</v>
      </c>
      <c r="D44" s="34">
        <v>2.3333333333333335</v>
      </c>
    </row>
    <row r="45" spans="1:4" x14ac:dyDescent="0.15">
      <c r="A45" s="16" t="s">
        <v>76</v>
      </c>
      <c r="B45" s="34">
        <v>9000</v>
      </c>
      <c r="C45" s="34">
        <v>450</v>
      </c>
      <c r="D45" s="34">
        <v>5</v>
      </c>
    </row>
    <row r="46" spans="1:4" x14ac:dyDescent="0.15">
      <c r="A46" s="16" t="s">
        <v>71</v>
      </c>
      <c r="B46" s="34">
        <v>3600</v>
      </c>
      <c r="C46" s="34">
        <v>180</v>
      </c>
      <c r="D46" s="34">
        <v>3</v>
      </c>
    </row>
    <row r="47" spans="1:4" x14ac:dyDescent="0.15">
      <c r="A47" s="16" t="s">
        <v>79</v>
      </c>
      <c r="B47" s="34">
        <v>6600</v>
      </c>
      <c r="C47" s="34">
        <v>330</v>
      </c>
      <c r="D47" s="34">
        <v>2.2000000000000002</v>
      </c>
    </row>
    <row r="48" spans="1:4" x14ac:dyDescent="0.15">
      <c r="A48" s="16" t="s">
        <v>78</v>
      </c>
      <c r="B48" s="34">
        <v>6000</v>
      </c>
      <c r="C48" s="34">
        <v>300</v>
      </c>
      <c r="D48" s="34">
        <v>3.3333333333333335</v>
      </c>
    </row>
    <row r="49" spans="1:4" x14ac:dyDescent="0.15">
      <c r="A49" s="16" t="s">
        <v>74</v>
      </c>
      <c r="B49" s="34">
        <v>7200</v>
      </c>
      <c r="C49" s="34">
        <v>360</v>
      </c>
      <c r="D49" s="34">
        <v>3</v>
      </c>
    </row>
    <row r="50" spans="1:4" x14ac:dyDescent="0.15">
      <c r="A50" s="16" t="s">
        <v>81</v>
      </c>
      <c r="B50" s="34">
        <v>6600</v>
      </c>
      <c r="C50" s="34">
        <v>330</v>
      </c>
      <c r="D50" s="34">
        <v>3.6666666666666665</v>
      </c>
    </row>
    <row r="51" spans="1:4" x14ac:dyDescent="0.15">
      <c r="A51" s="16" t="s">
        <v>105</v>
      </c>
      <c r="B51" s="34">
        <v>9000</v>
      </c>
      <c r="C51" s="34">
        <v>450</v>
      </c>
      <c r="D51" s="34">
        <v>3.75</v>
      </c>
    </row>
    <row r="52" spans="1:4" x14ac:dyDescent="0.15">
      <c r="A52" s="16" t="s">
        <v>111</v>
      </c>
      <c r="B52" s="34">
        <v>3600</v>
      </c>
      <c r="C52" s="34">
        <v>180</v>
      </c>
      <c r="D52" s="34">
        <v>3</v>
      </c>
    </row>
    <row r="53" spans="1:4" x14ac:dyDescent="0.15">
      <c r="A53" s="15" t="s">
        <v>118</v>
      </c>
      <c r="B53" s="34">
        <v>93000</v>
      </c>
      <c r="C53" s="34">
        <v>4650</v>
      </c>
      <c r="D53" s="34">
        <v>3.0392156862745097</v>
      </c>
    </row>
    <row r="54" spans="1:4" x14ac:dyDescent="0.15">
      <c r="A54" s="15" t="s">
        <v>117</v>
      </c>
      <c r="B54" s="34">
        <v>384600</v>
      </c>
      <c r="C54" s="34">
        <v>10116</v>
      </c>
      <c r="D54" s="34">
        <v>3.1568627450980391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workbookViewId="0"/>
  </sheetViews>
  <sheetFormatPr defaultRowHeight="13.5" x14ac:dyDescent="0.15"/>
  <cols>
    <col min="1" max="1" width="10.75" bestFit="1" customWidth="1"/>
    <col min="2" max="2" width="12.75" customWidth="1"/>
    <col min="3" max="3" width="5.25" customWidth="1"/>
    <col min="4" max="17" width="8" customWidth="1"/>
    <col min="18" max="19" width="7" customWidth="1"/>
    <col min="20" max="22" width="10.625" customWidth="1"/>
  </cols>
  <sheetData>
    <row r="1" spans="1:22" ht="14.25" x14ac:dyDescent="0.15">
      <c r="A1" s="22">
        <v>42826</v>
      </c>
      <c r="B1" s="23" t="s">
        <v>147</v>
      </c>
      <c r="U1" s="31" t="s">
        <v>146</v>
      </c>
      <c r="V1" s="33">
        <f>COUNT(D3:S3)</f>
        <v>16</v>
      </c>
    </row>
    <row r="3" spans="1:22" x14ac:dyDescent="0.15">
      <c r="A3" s="31" t="s">
        <v>137</v>
      </c>
      <c r="B3" s="31" t="s">
        <v>138</v>
      </c>
      <c r="C3" s="31" t="s">
        <v>141</v>
      </c>
      <c r="D3" s="32">
        <v>0.41666666666666669</v>
      </c>
      <c r="E3" s="32">
        <v>0.45833333333333298</v>
      </c>
      <c r="F3" s="32">
        <v>0.5</v>
      </c>
      <c r="G3" s="32">
        <v>0.54166666666666696</v>
      </c>
      <c r="H3" s="32">
        <v>0.58333333333333304</v>
      </c>
      <c r="I3" s="32">
        <v>0.625</v>
      </c>
      <c r="J3" s="32">
        <v>0.66666666666666696</v>
      </c>
      <c r="K3" s="32">
        <v>0.70833333333333304</v>
      </c>
      <c r="L3" s="32">
        <v>0.75</v>
      </c>
      <c r="M3" s="32">
        <v>0.79166666666666696</v>
      </c>
      <c r="N3" s="32">
        <v>0.83333333333333304</v>
      </c>
      <c r="O3" s="32">
        <v>0.875</v>
      </c>
      <c r="P3" s="32">
        <v>0.91666666666666696</v>
      </c>
      <c r="Q3" s="32">
        <v>0.95833333333333304</v>
      </c>
      <c r="R3" s="32">
        <v>1</v>
      </c>
      <c r="S3" s="32">
        <v>1.0416666666666701</v>
      </c>
      <c r="T3" s="32" t="s">
        <v>144</v>
      </c>
      <c r="U3" s="31" t="s">
        <v>143</v>
      </c>
      <c r="V3" s="31" t="s">
        <v>142</v>
      </c>
    </row>
    <row r="4" spans="1:22" x14ac:dyDescent="0.15">
      <c r="A4" s="13" t="s">
        <v>125</v>
      </c>
      <c r="B4" s="13" t="s">
        <v>139</v>
      </c>
      <c r="C4" s="5">
        <v>4</v>
      </c>
      <c r="D4" s="29"/>
      <c r="E4" s="29">
        <v>2</v>
      </c>
      <c r="F4" s="29">
        <v>2</v>
      </c>
      <c r="G4" s="29">
        <v>2</v>
      </c>
      <c r="H4" s="29">
        <v>2</v>
      </c>
      <c r="I4" s="29">
        <v>2</v>
      </c>
      <c r="J4" s="29"/>
      <c r="K4" s="29"/>
      <c r="L4" s="29"/>
      <c r="M4" s="29">
        <v>1</v>
      </c>
      <c r="N4" s="29">
        <v>1</v>
      </c>
      <c r="O4" s="29">
        <v>1</v>
      </c>
      <c r="P4" s="29">
        <v>1</v>
      </c>
      <c r="Q4" s="29">
        <v>1</v>
      </c>
      <c r="R4" s="29"/>
      <c r="S4" s="29">
        <v>4</v>
      </c>
      <c r="T4" s="29">
        <f>SUM(D4:S4)</f>
        <v>19</v>
      </c>
      <c r="U4" s="33">
        <f>COUNT(D4:S4)</f>
        <v>11</v>
      </c>
      <c r="V4" s="30">
        <f>U4/$V$1</f>
        <v>0.6875</v>
      </c>
    </row>
    <row r="5" spans="1:22" x14ac:dyDescent="0.15">
      <c r="A5" s="13" t="s">
        <v>126</v>
      </c>
      <c r="B5" s="13" t="s">
        <v>139</v>
      </c>
      <c r="C5" s="5">
        <v>4</v>
      </c>
      <c r="D5" s="29"/>
      <c r="E5" s="29">
        <v>3</v>
      </c>
      <c r="F5" s="29">
        <v>3</v>
      </c>
      <c r="G5" s="29">
        <v>3</v>
      </c>
      <c r="H5" s="29">
        <v>3</v>
      </c>
      <c r="I5" s="29">
        <v>2</v>
      </c>
      <c r="J5" s="29">
        <v>2</v>
      </c>
      <c r="K5" s="29">
        <v>2</v>
      </c>
      <c r="L5" s="29">
        <v>2</v>
      </c>
      <c r="M5" s="29">
        <v>2</v>
      </c>
      <c r="N5" s="29">
        <v>3</v>
      </c>
      <c r="O5" s="29">
        <v>3</v>
      </c>
      <c r="P5" s="29">
        <v>3</v>
      </c>
      <c r="Q5" s="29">
        <v>3</v>
      </c>
      <c r="R5" s="29">
        <v>3</v>
      </c>
      <c r="S5" s="29">
        <v>3</v>
      </c>
      <c r="T5" s="29">
        <f t="shared" ref="T5:T15" si="0">SUM(D5:S5)</f>
        <v>40</v>
      </c>
      <c r="U5" s="33">
        <f t="shared" ref="U5:U15" si="1">COUNT(D5:S5)</f>
        <v>15</v>
      </c>
      <c r="V5" s="30">
        <f t="shared" ref="V5:V15" si="2">U5/$V$1</f>
        <v>0.9375</v>
      </c>
    </row>
    <row r="6" spans="1:22" x14ac:dyDescent="0.15">
      <c r="A6" s="13" t="s">
        <v>127</v>
      </c>
      <c r="B6" s="13" t="s">
        <v>139</v>
      </c>
      <c r="C6" s="5">
        <v>4</v>
      </c>
      <c r="D6" s="29">
        <v>2</v>
      </c>
      <c r="E6" s="29">
        <v>2</v>
      </c>
      <c r="F6" s="29">
        <v>2</v>
      </c>
      <c r="G6" s="29">
        <v>2</v>
      </c>
      <c r="H6" s="29">
        <v>2</v>
      </c>
      <c r="I6" s="29">
        <v>1</v>
      </c>
      <c r="J6" s="29">
        <v>1</v>
      </c>
      <c r="K6" s="29">
        <v>1</v>
      </c>
      <c r="L6" s="29">
        <v>4</v>
      </c>
      <c r="M6" s="29">
        <v>4</v>
      </c>
      <c r="N6" s="29">
        <v>4</v>
      </c>
      <c r="O6" s="29">
        <v>4</v>
      </c>
      <c r="P6" s="29">
        <v>4</v>
      </c>
      <c r="Q6" s="29"/>
      <c r="R6" s="29"/>
      <c r="S6" s="29">
        <v>1</v>
      </c>
      <c r="T6" s="29">
        <f t="shared" si="0"/>
        <v>34</v>
      </c>
      <c r="U6" s="33">
        <f t="shared" si="1"/>
        <v>14</v>
      </c>
      <c r="V6" s="30">
        <f t="shared" si="2"/>
        <v>0.875</v>
      </c>
    </row>
    <row r="7" spans="1:22" x14ac:dyDescent="0.15">
      <c r="A7" s="13" t="s">
        <v>128</v>
      </c>
      <c r="B7" s="13" t="s">
        <v>139</v>
      </c>
      <c r="C7" s="5">
        <v>4</v>
      </c>
      <c r="D7" s="29">
        <v>1</v>
      </c>
      <c r="E7" s="29"/>
      <c r="F7" s="29"/>
      <c r="G7" s="29"/>
      <c r="H7" s="29"/>
      <c r="I7" s="29">
        <v>2</v>
      </c>
      <c r="J7" s="29">
        <v>2</v>
      </c>
      <c r="K7" s="29"/>
      <c r="L7" s="29"/>
      <c r="M7" s="29"/>
      <c r="N7" s="29">
        <v>3</v>
      </c>
      <c r="O7" s="29"/>
      <c r="P7" s="29">
        <v>2</v>
      </c>
      <c r="Q7" s="29">
        <v>2</v>
      </c>
      <c r="R7" s="29">
        <v>2</v>
      </c>
      <c r="S7" s="29">
        <v>2</v>
      </c>
      <c r="T7" s="29">
        <f t="shared" si="0"/>
        <v>16</v>
      </c>
      <c r="U7" s="33">
        <f t="shared" si="1"/>
        <v>8</v>
      </c>
      <c r="V7" s="30">
        <f t="shared" si="2"/>
        <v>0.5</v>
      </c>
    </row>
    <row r="8" spans="1:22" x14ac:dyDescent="0.15">
      <c r="A8" s="13" t="s">
        <v>129</v>
      </c>
      <c r="B8" s="13" t="s">
        <v>139</v>
      </c>
      <c r="C8" s="5">
        <v>4</v>
      </c>
      <c r="D8" s="29">
        <v>3</v>
      </c>
      <c r="E8" s="29">
        <v>3</v>
      </c>
      <c r="F8" s="29">
        <v>3</v>
      </c>
      <c r="G8" s="29"/>
      <c r="H8" s="29">
        <v>4</v>
      </c>
      <c r="I8" s="29">
        <v>4</v>
      </c>
      <c r="J8" s="29" t="s">
        <v>145</v>
      </c>
      <c r="K8" s="29">
        <v>1</v>
      </c>
      <c r="L8" s="29">
        <v>1</v>
      </c>
      <c r="M8" s="29">
        <v>1</v>
      </c>
      <c r="N8" s="29">
        <v>1</v>
      </c>
      <c r="O8" s="29" t="s">
        <v>145</v>
      </c>
      <c r="P8" s="29">
        <v>4</v>
      </c>
      <c r="Q8" s="29">
        <v>4</v>
      </c>
      <c r="R8" s="29">
        <v>4</v>
      </c>
      <c r="S8" s="29">
        <v>4</v>
      </c>
      <c r="T8" s="29">
        <f t="shared" si="0"/>
        <v>37</v>
      </c>
      <c r="U8" s="33">
        <f t="shared" si="1"/>
        <v>13</v>
      </c>
      <c r="V8" s="30">
        <f t="shared" si="2"/>
        <v>0.8125</v>
      </c>
    </row>
    <row r="9" spans="1:22" x14ac:dyDescent="0.15">
      <c r="A9" s="13" t="s">
        <v>130</v>
      </c>
      <c r="B9" s="13" t="s">
        <v>139</v>
      </c>
      <c r="C9" s="5">
        <v>4</v>
      </c>
      <c r="D9" s="29"/>
      <c r="E9" s="29"/>
      <c r="F9" s="29">
        <v>2</v>
      </c>
      <c r="G9" s="29">
        <v>2</v>
      </c>
      <c r="H9" s="29">
        <v>2</v>
      </c>
      <c r="I9" s="29"/>
      <c r="J9" s="29"/>
      <c r="K9" s="29"/>
      <c r="L9" s="29">
        <v>1</v>
      </c>
      <c r="M9" s="29">
        <v>1</v>
      </c>
      <c r="N9" s="29">
        <v>4</v>
      </c>
      <c r="O9" s="29">
        <v>4</v>
      </c>
      <c r="P9" s="29">
        <v>4</v>
      </c>
      <c r="Q9" s="29"/>
      <c r="R9" s="29">
        <v>1</v>
      </c>
      <c r="S9" s="29">
        <v>1</v>
      </c>
      <c r="T9" s="29">
        <f t="shared" si="0"/>
        <v>22</v>
      </c>
      <c r="U9" s="33">
        <f t="shared" si="1"/>
        <v>10</v>
      </c>
      <c r="V9" s="30">
        <f t="shared" si="2"/>
        <v>0.625</v>
      </c>
    </row>
    <row r="10" spans="1:22" x14ac:dyDescent="0.15">
      <c r="A10" s="13" t="s">
        <v>131</v>
      </c>
      <c r="B10" s="13" t="s">
        <v>140</v>
      </c>
      <c r="C10" s="5">
        <v>6</v>
      </c>
      <c r="D10" s="29"/>
      <c r="E10" s="29">
        <v>4</v>
      </c>
      <c r="F10" s="29">
        <v>4</v>
      </c>
      <c r="G10" s="29"/>
      <c r="H10" s="29">
        <v>5</v>
      </c>
      <c r="I10" s="29">
        <v>5</v>
      </c>
      <c r="J10" s="29">
        <v>5</v>
      </c>
      <c r="K10" s="29">
        <v>5</v>
      </c>
      <c r="L10" s="29"/>
      <c r="M10" s="29">
        <v>6</v>
      </c>
      <c r="N10" s="29">
        <v>6</v>
      </c>
      <c r="O10" s="29">
        <v>6</v>
      </c>
      <c r="P10" s="29"/>
      <c r="Q10" s="29">
        <v>5</v>
      </c>
      <c r="R10" s="29">
        <v>5</v>
      </c>
      <c r="S10" s="29">
        <v>5</v>
      </c>
      <c r="T10" s="29">
        <f t="shared" si="0"/>
        <v>61</v>
      </c>
      <c r="U10" s="33">
        <f t="shared" si="1"/>
        <v>12</v>
      </c>
      <c r="V10" s="30">
        <f t="shared" si="2"/>
        <v>0.75</v>
      </c>
    </row>
    <row r="11" spans="1:22" x14ac:dyDescent="0.15">
      <c r="A11" s="13" t="s">
        <v>132</v>
      </c>
      <c r="B11" s="13" t="s">
        <v>140</v>
      </c>
      <c r="C11" s="5">
        <v>8</v>
      </c>
      <c r="D11" s="29"/>
      <c r="E11" s="29">
        <v>6</v>
      </c>
      <c r="F11" s="29">
        <v>6</v>
      </c>
      <c r="G11" s="29">
        <v>6</v>
      </c>
      <c r="H11" s="29"/>
      <c r="I11" s="29">
        <v>8</v>
      </c>
      <c r="J11" s="29">
        <v>8</v>
      </c>
      <c r="K11" s="29"/>
      <c r="L11" s="29">
        <v>5</v>
      </c>
      <c r="M11" s="29">
        <v>5</v>
      </c>
      <c r="N11" s="29">
        <v>5</v>
      </c>
      <c r="O11" s="29"/>
      <c r="P11" s="29"/>
      <c r="Q11" s="29"/>
      <c r="R11" s="29"/>
      <c r="S11" s="29"/>
      <c r="T11" s="29">
        <f t="shared" si="0"/>
        <v>49</v>
      </c>
      <c r="U11" s="33">
        <f t="shared" si="1"/>
        <v>8</v>
      </c>
      <c r="V11" s="30">
        <f t="shared" si="2"/>
        <v>0.5</v>
      </c>
    </row>
    <row r="12" spans="1:22" x14ac:dyDescent="0.15">
      <c r="A12" s="13" t="s">
        <v>133</v>
      </c>
      <c r="B12" s="13" t="s">
        <v>139</v>
      </c>
      <c r="C12" s="5">
        <v>4</v>
      </c>
      <c r="D12" s="29">
        <v>1</v>
      </c>
      <c r="E12" s="29">
        <v>1</v>
      </c>
      <c r="F12" s="29">
        <v>1</v>
      </c>
      <c r="G12" s="29"/>
      <c r="H12" s="29"/>
      <c r="I12" s="29"/>
      <c r="J12" s="29">
        <v>3</v>
      </c>
      <c r="K12" s="29">
        <v>3</v>
      </c>
      <c r="L12" s="29">
        <v>3</v>
      </c>
      <c r="M12" s="29">
        <v>1</v>
      </c>
      <c r="N12" s="29">
        <v>1</v>
      </c>
      <c r="O12" s="29">
        <v>1</v>
      </c>
      <c r="P12" s="29">
        <v>1</v>
      </c>
      <c r="Q12" s="29">
        <v>1</v>
      </c>
      <c r="R12" s="29">
        <v>1</v>
      </c>
      <c r="S12" s="29">
        <v>1</v>
      </c>
      <c r="T12" s="29">
        <f t="shared" si="0"/>
        <v>19</v>
      </c>
      <c r="U12" s="33">
        <f t="shared" si="1"/>
        <v>13</v>
      </c>
      <c r="V12" s="30">
        <f t="shared" si="2"/>
        <v>0.8125</v>
      </c>
    </row>
    <row r="13" spans="1:22" x14ac:dyDescent="0.15">
      <c r="A13" s="13" t="s">
        <v>134</v>
      </c>
      <c r="B13" s="13" t="s">
        <v>139</v>
      </c>
      <c r="C13" s="5">
        <v>4</v>
      </c>
      <c r="D13" s="29"/>
      <c r="E13" s="29">
        <v>2</v>
      </c>
      <c r="F13" s="29">
        <v>2</v>
      </c>
      <c r="G13" s="29">
        <v>3</v>
      </c>
      <c r="H13" s="29">
        <v>3</v>
      </c>
      <c r="I13" s="29">
        <v>3</v>
      </c>
      <c r="J13" s="29"/>
      <c r="K13" s="29"/>
      <c r="L13" s="29"/>
      <c r="M13" s="29">
        <v>2</v>
      </c>
      <c r="N13" s="29">
        <v>2</v>
      </c>
      <c r="O13" s="29">
        <v>2</v>
      </c>
      <c r="P13" s="29">
        <v>2</v>
      </c>
      <c r="Q13" s="29">
        <v>2</v>
      </c>
      <c r="R13" s="29"/>
      <c r="S13" s="29"/>
      <c r="T13" s="29">
        <f t="shared" si="0"/>
        <v>23</v>
      </c>
      <c r="U13" s="33">
        <f t="shared" si="1"/>
        <v>10</v>
      </c>
      <c r="V13" s="30">
        <f t="shared" si="2"/>
        <v>0.625</v>
      </c>
    </row>
    <row r="14" spans="1:22" x14ac:dyDescent="0.15">
      <c r="A14" s="13" t="s">
        <v>135</v>
      </c>
      <c r="B14" s="13" t="s">
        <v>140</v>
      </c>
      <c r="C14" s="5">
        <v>6</v>
      </c>
      <c r="D14" s="29">
        <v>5</v>
      </c>
      <c r="E14" s="29">
        <v>5</v>
      </c>
      <c r="F14" s="29">
        <v>5</v>
      </c>
      <c r="G14" s="29"/>
      <c r="H14" s="29"/>
      <c r="I14" s="29"/>
      <c r="J14" s="29"/>
      <c r="K14" s="29">
        <v>6</v>
      </c>
      <c r="L14" s="29">
        <v>6</v>
      </c>
      <c r="M14" s="29">
        <v>6</v>
      </c>
      <c r="N14" s="29">
        <v>6</v>
      </c>
      <c r="O14" s="29"/>
      <c r="P14" s="29"/>
      <c r="Q14" s="29"/>
      <c r="R14" s="29">
        <v>6</v>
      </c>
      <c r="S14" s="29">
        <v>6</v>
      </c>
      <c r="T14" s="29">
        <f t="shared" si="0"/>
        <v>51</v>
      </c>
      <c r="U14" s="33">
        <f t="shared" si="1"/>
        <v>9</v>
      </c>
      <c r="V14" s="30">
        <f t="shared" si="2"/>
        <v>0.5625</v>
      </c>
    </row>
    <row r="15" spans="1:22" x14ac:dyDescent="0.15">
      <c r="A15" s="13" t="s">
        <v>136</v>
      </c>
      <c r="B15" s="13" t="s">
        <v>140</v>
      </c>
      <c r="C15" s="5">
        <v>10</v>
      </c>
      <c r="D15" s="29"/>
      <c r="E15" s="29"/>
      <c r="F15" s="29"/>
      <c r="G15" s="29"/>
      <c r="H15" s="29"/>
      <c r="I15" s="29">
        <v>9</v>
      </c>
      <c r="J15" s="29">
        <v>9</v>
      </c>
      <c r="K15" s="29">
        <v>9</v>
      </c>
      <c r="L15" s="29">
        <v>9</v>
      </c>
      <c r="M15" s="29"/>
      <c r="N15" s="29">
        <v>10</v>
      </c>
      <c r="O15" s="29">
        <v>10</v>
      </c>
      <c r="P15" s="29">
        <v>10</v>
      </c>
      <c r="Q15" s="29"/>
      <c r="R15" s="29"/>
      <c r="S15" s="29"/>
      <c r="T15" s="29">
        <f t="shared" si="0"/>
        <v>66</v>
      </c>
      <c r="U15" s="33">
        <f t="shared" si="1"/>
        <v>7</v>
      </c>
      <c r="V15" s="30">
        <f t="shared" si="2"/>
        <v>0.4375</v>
      </c>
    </row>
  </sheetData>
  <phoneticPr fontId="3"/>
  <pageMargins left="0.7" right="0.7" top="0.75" bottom="0.75" header="0.3" footer="0.3"/>
  <ignoredErrors>
    <ignoredError sqref="T4:U15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会員一覧</vt:lpstr>
      <vt:lpstr>利用履歴</vt:lpstr>
      <vt:lpstr>会員別集計</vt:lpstr>
      <vt:lpstr>稼働状況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2017-03-16T05:27:20Z</dcterms:created>
  <dcterms:modified xsi:type="dcterms:W3CDTF">2017-04-25T01:00:13Z</dcterms:modified>
</cp:coreProperties>
</file>