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updateLinks="always"/>
  <mc:AlternateContent xmlns:mc="http://schemas.openxmlformats.org/markup-compatibility/2006">
    <mc:Choice Requires="x15">
      <x15ac:absPath xmlns:x15ac="http://schemas.microsoft.com/office/spreadsheetml/2010/11/ac" url="C:\Users\FOM出版\Documents\MOS-Excel2016-Expert(2)\"/>
    </mc:Choice>
  </mc:AlternateContent>
  <workbookProtection lockStructure="1"/>
  <bookViews>
    <workbookView xWindow="0" yWindow="0" windowWidth="15360" windowHeight="7530" tabRatio="843"/>
  </bookViews>
  <sheets>
    <sheet name="2015下期" sheetId="15" r:id="rId1"/>
    <sheet name="2015上期" sheetId="14" r:id="rId2"/>
    <sheet name="2015実績合計" sheetId="23" r:id="rId3"/>
    <sheet name="2016上期" sheetId="8" r:id="rId4"/>
    <sheet name="2016下期" sheetId="9" r:id="rId5"/>
    <sheet name="2016実績合計" sheetId="22" r:id="rId6"/>
    <sheet name="2017上期" sheetId="1" r:id="rId7"/>
    <sheet name="2017下期" sheetId="2" r:id="rId8"/>
    <sheet name="2017実績合計" sheetId="3" r:id="rId9"/>
    <sheet name="月別" sheetId="4" state="hidden" r:id="rId10"/>
    <sheet name="過去3年売上平均" sheetId="21" r:id="rId11"/>
    <sheet name="Sheet1" sheetId="7" state="hidden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1" l="1"/>
  <c r="D6" i="23"/>
  <c r="D7" i="23"/>
  <c r="D8" i="23"/>
  <c r="D9" i="23"/>
  <c r="D10" i="23"/>
  <c r="D11" i="23"/>
  <c r="D12" i="23"/>
  <c r="D13" i="23"/>
  <c r="D14" i="23"/>
  <c r="C6" i="23"/>
  <c r="C7" i="23"/>
  <c r="C8" i="23"/>
  <c r="C9" i="23"/>
  <c r="C10" i="23"/>
  <c r="C11" i="23"/>
  <c r="C12" i="23"/>
  <c r="C13" i="23"/>
  <c r="C14" i="23"/>
  <c r="H13" i="8" l="1"/>
  <c r="G13" i="8"/>
  <c r="F13" i="8"/>
  <c r="E13" i="8"/>
  <c r="D13" i="8"/>
  <c r="C13" i="8"/>
  <c r="I13" i="15" l="1"/>
  <c r="H13" i="15"/>
  <c r="G13" i="15"/>
  <c r="F13" i="15"/>
  <c r="E13" i="15"/>
  <c r="D13" i="15"/>
  <c r="C13" i="15"/>
  <c r="J12" i="15"/>
  <c r="J11" i="15"/>
  <c r="J10" i="15"/>
  <c r="J9" i="15"/>
  <c r="J8" i="15"/>
  <c r="J7" i="15"/>
  <c r="J6" i="15"/>
  <c r="J5" i="15"/>
  <c r="J4" i="15"/>
  <c r="I13" i="14"/>
  <c r="H13" i="14"/>
  <c r="G13" i="14"/>
  <c r="F13" i="14"/>
  <c r="E13" i="14"/>
  <c r="D13" i="14"/>
  <c r="C13" i="14"/>
  <c r="J12" i="14"/>
  <c r="K12" i="14" s="1"/>
  <c r="J11" i="14"/>
  <c r="J10" i="14"/>
  <c r="J9" i="14"/>
  <c r="J8" i="14"/>
  <c r="K8" i="14" s="1"/>
  <c r="J7" i="14"/>
  <c r="K7" i="14" s="1"/>
  <c r="J6" i="14"/>
  <c r="K6" i="14" s="1"/>
  <c r="J5" i="14"/>
  <c r="J4" i="14"/>
  <c r="K4" i="14" s="1"/>
  <c r="K5" i="15" l="1"/>
  <c r="K9" i="15"/>
  <c r="K4" i="15"/>
  <c r="K8" i="15"/>
  <c r="K12" i="15"/>
  <c r="J13" i="15"/>
  <c r="K11" i="14"/>
  <c r="J13" i="14"/>
  <c r="K13" i="14" s="1"/>
  <c r="K10" i="14"/>
  <c r="K7" i="15"/>
  <c r="K11" i="15"/>
  <c r="K5" i="14"/>
  <c r="K9" i="14"/>
  <c r="K6" i="15"/>
  <c r="K10" i="15"/>
  <c r="J4" i="9"/>
  <c r="K4" i="9" l="1"/>
  <c r="L4" i="9"/>
  <c r="D6" i="22"/>
  <c r="K13" i="15"/>
  <c r="J4" i="8"/>
  <c r="L4" i="8" l="1"/>
  <c r="C6" i="22"/>
  <c r="K4" i="8"/>
  <c r="H13" i="9" l="1"/>
  <c r="G13" i="9"/>
  <c r="F13" i="9"/>
  <c r="E13" i="9"/>
  <c r="D13" i="9"/>
  <c r="C13" i="9"/>
  <c r="I13" i="9"/>
  <c r="J12" i="9"/>
  <c r="J11" i="9"/>
  <c r="J10" i="9"/>
  <c r="J9" i="9"/>
  <c r="J8" i="9"/>
  <c r="J7" i="9"/>
  <c r="J6" i="9"/>
  <c r="J5" i="9"/>
  <c r="I13" i="8"/>
  <c r="J12" i="8"/>
  <c r="J11" i="8"/>
  <c r="J10" i="8"/>
  <c r="J9" i="8"/>
  <c r="J8" i="8"/>
  <c r="J7" i="8"/>
  <c r="J6" i="8"/>
  <c r="J5" i="8"/>
  <c r="L6" i="9" l="1"/>
  <c r="D8" i="22"/>
  <c r="L8" i="9"/>
  <c r="D10" i="22"/>
  <c r="L10" i="9"/>
  <c r="D12" i="22"/>
  <c r="L12" i="9"/>
  <c r="D14" i="22"/>
  <c r="L5" i="9"/>
  <c r="D7" i="22"/>
  <c r="L7" i="9"/>
  <c r="D9" i="22"/>
  <c r="L9" i="9"/>
  <c r="D11" i="22"/>
  <c r="L11" i="9"/>
  <c r="D13" i="22"/>
  <c r="K6" i="8"/>
  <c r="L6" i="8"/>
  <c r="C8" i="22"/>
  <c r="K8" i="8"/>
  <c r="L8" i="8"/>
  <c r="C10" i="22"/>
  <c r="K10" i="8"/>
  <c r="L10" i="8"/>
  <c r="C12" i="22"/>
  <c r="K12" i="8"/>
  <c r="L12" i="8"/>
  <c r="C14" i="22"/>
  <c r="K5" i="8"/>
  <c r="L5" i="8"/>
  <c r="C7" i="22"/>
  <c r="K7" i="8"/>
  <c r="L7" i="8"/>
  <c r="C9" i="22"/>
  <c r="K9" i="8"/>
  <c r="L9" i="8"/>
  <c r="C11" i="22"/>
  <c r="K11" i="8"/>
  <c r="L11" i="8"/>
  <c r="C13" i="22"/>
  <c r="J13" i="9"/>
  <c r="L13" i="9" s="1"/>
  <c r="K6" i="9"/>
  <c r="K10" i="9"/>
  <c r="K7" i="9"/>
  <c r="K11" i="9"/>
  <c r="K8" i="9"/>
  <c r="K12" i="9"/>
  <c r="K5" i="9"/>
  <c r="K9" i="9"/>
  <c r="J13" i="8"/>
  <c r="J5" i="1"/>
  <c r="J6" i="1"/>
  <c r="J7" i="1"/>
  <c r="J8" i="1"/>
  <c r="J9" i="1"/>
  <c r="J10" i="1"/>
  <c r="J11" i="1"/>
  <c r="J12" i="1"/>
  <c r="J4" i="1"/>
  <c r="J5" i="2"/>
  <c r="J6" i="2"/>
  <c r="J7" i="2"/>
  <c r="J8" i="2"/>
  <c r="J9" i="2"/>
  <c r="J10" i="2"/>
  <c r="J11" i="2"/>
  <c r="J12" i="2"/>
  <c r="J4" i="2"/>
  <c r="K13" i="8" l="1"/>
  <c r="L13" i="8"/>
  <c r="K13" i="9"/>
  <c r="K12" i="1"/>
  <c r="K10" i="1"/>
  <c r="K8" i="1"/>
  <c r="K6" i="1"/>
  <c r="L4" i="2"/>
  <c r="K4" i="2"/>
  <c r="L11" i="2"/>
  <c r="K11" i="2"/>
  <c r="L10" i="1"/>
  <c r="L6" i="1"/>
  <c r="L12" i="2"/>
  <c r="K12" i="2"/>
  <c r="L7" i="2"/>
  <c r="K7" i="2"/>
  <c r="L10" i="2"/>
  <c r="K10" i="2"/>
  <c r="L6" i="2"/>
  <c r="K6" i="2"/>
  <c r="L11" i="1"/>
  <c r="K11" i="1"/>
  <c r="L7" i="1"/>
  <c r="K7" i="1"/>
  <c r="L9" i="2"/>
  <c r="K9" i="2"/>
  <c r="L5" i="2"/>
  <c r="K5" i="2"/>
  <c r="L12" i="1"/>
  <c r="L8" i="1"/>
  <c r="L8" i="2"/>
  <c r="K8" i="2"/>
  <c r="L4" i="1"/>
  <c r="K4" i="1"/>
  <c r="L9" i="1"/>
  <c r="K9" i="1"/>
  <c r="L5" i="1"/>
  <c r="K5" i="1"/>
  <c r="E7" i="22" l="1"/>
  <c r="E9" i="22"/>
  <c r="E11" i="22"/>
  <c r="E13" i="23"/>
  <c r="E6" i="22"/>
  <c r="E8" i="22"/>
  <c r="E10" i="22"/>
  <c r="E12" i="23"/>
  <c r="E14" i="23"/>
  <c r="E7" i="23"/>
  <c r="E9" i="23"/>
  <c r="E11" i="23"/>
  <c r="E13" i="22"/>
  <c r="E6" i="23"/>
  <c r="E8" i="23"/>
  <c r="E10" i="23"/>
  <c r="E12" i="22"/>
  <c r="E14" i="22"/>
  <c r="R14" i="7"/>
  <c r="Q14" i="7"/>
  <c r="Q15" i="7" s="1"/>
  <c r="P14" i="7"/>
  <c r="N14" i="7"/>
  <c r="M14" i="7"/>
  <c r="M15" i="7" s="1"/>
  <c r="L14" i="7"/>
  <c r="I14" i="7"/>
  <c r="I15" i="7" s="1"/>
  <c r="H14" i="7"/>
  <c r="G14" i="7"/>
  <c r="G15" i="7" s="1"/>
  <c r="E14" i="7"/>
  <c r="E15" i="7" s="1"/>
  <c r="D14" i="7"/>
  <c r="C14" i="7"/>
  <c r="C15" i="7" s="1"/>
  <c r="F15" i="7" s="1"/>
  <c r="S13" i="7"/>
  <c r="O13" i="7"/>
  <c r="T13" i="7" s="1"/>
  <c r="U13" i="7" s="1"/>
  <c r="J13" i="7"/>
  <c r="K13" i="7" s="1"/>
  <c r="F13" i="7"/>
  <c r="S12" i="7"/>
  <c r="T12" i="7" s="1"/>
  <c r="O12" i="7"/>
  <c r="J12" i="7"/>
  <c r="F12" i="7"/>
  <c r="K12" i="7" s="1"/>
  <c r="S11" i="7"/>
  <c r="O11" i="7"/>
  <c r="T11" i="7" s="1"/>
  <c r="U11" i="7" s="1"/>
  <c r="J11" i="7"/>
  <c r="K11" i="7" s="1"/>
  <c r="F11" i="7"/>
  <c r="S10" i="7"/>
  <c r="T10" i="7" s="1"/>
  <c r="O10" i="7"/>
  <c r="J10" i="7"/>
  <c r="F10" i="7"/>
  <c r="K10" i="7" s="1"/>
  <c r="R9" i="7"/>
  <c r="R15" i="7" s="1"/>
  <c r="Q9" i="7"/>
  <c r="P9" i="7"/>
  <c r="S9" i="7" s="1"/>
  <c r="N9" i="7"/>
  <c r="N15" i="7" s="1"/>
  <c r="M9" i="7"/>
  <c r="L9" i="7"/>
  <c r="O9" i="7" s="1"/>
  <c r="I9" i="7"/>
  <c r="H9" i="7"/>
  <c r="H15" i="7" s="1"/>
  <c r="G9" i="7"/>
  <c r="E9" i="7"/>
  <c r="D9" i="7"/>
  <c r="D15" i="7" s="1"/>
  <c r="C9" i="7"/>
  <c r="S8" i="7"/>
  <c r="T8" i="7" s="1"/>
  <c r="O8" i="7"/>
  <c r="J8" i="7"/>
  <c r="F8" i="7"/>
  <c r="K8" i="7" s="1"/>
  <c r="S7" i="7"/>
  <c r="O7" i="7"/>
  <c r="T7" i="7" s="1"/>
  <c r="U7" i="7" s="1"/>
  <c r="J7" i="7"/>
  <c r="K7" i="7" s="1"/>
  <c r="F7" i="7"/>
  <c r="S6" i="7"/>
  <c r="T6" i="7" s="1"/>
  <c r="O6" i="7"/>
  <c r="J6" i="7"/>
  <c r="F6" i="7"/>
  <c r="K6" i="7" s="1"/>
  <c r="S5" i="7"/>
  <c r="O5" i="7"/>
  <c r="T5" i="7" s="1"/>
  <c r="U5" i="7" s="1"/>
  <c r="J5" i="7"/>
  <c r="K5" i="7" s="1"/>
  <c r="F5" i="7"/>
  <c r="S4" i="7"/>
  <c r="T4" i="7" s="1"/>
  <c r="O4" i="7"/>
  <c r="J4" i="7"/>
  <c r="F4" i="7"/>
  <c r="K4" i="7" s="1"/>
  <c r="C3" i="23" l="1"/>
  <c r="C3" i="22"/>
  <c r="U4" i="7"/>
  <c r="U6" i="7"/>
  <c r="U8" i="7"/>
  <c r="T9" i="7"/>
  <c r="U10" i="7"/>
  <c r="U12" i="7"/>
  <c r="J15" i="7"/>
  <c r="K15" i="7" s="1"/>
  <c r="F9" i="7"/>
  <c r="J9" i="7"/>
  <c r="O14" i="7"/>
  <c r="S14" i="7"/>
  <c r="L15" i="7"/>
  <c r="O15" i="7" s="1"/>
  <c r="P15" i="7"/>
  <c r="S15" i="7" s="1"/>
  <c r="F14" i="7"/>
  <c r="J14" i="7"/>
  <c r="K14" i="7" l="1"/>
  <c r="T15" i="7"/>
  <c r="U15" i="7" s="1"/>
  <c r="T14" i="7"/>
  <c r="U14" i="7" s="1"/>
  <c r="K9" i="7"/>
  <c r="U9" i="7" s="1"/>
  <c r="K16" i="4" l="1"/>
  <c r="J16" i="4"/>
  <c r="I16" i="4"/>
  <c r="H16" i="4"/>
  <c r="G16" i="4"/>
  <c r="F16" i="4"/>
  <c r="E16" i="4"/>
  <c r="D16" i="4"/>
  <c r="C16" i="4"/>
  <c r="I13" i="1" l="1"/>
  <c r="I13" i="2" l="1"/>
  <c r="H13" i="2" l="1"/>
  <c r="G13" i="2"/>
  <c r="F13" i="2"/>
  <c r="E13" i="2"/>
  <c r="D13" i="2"/>
  <c r="C13" i="2"/>
  <c r="H13" i="1"/>
  <c r="G13" i="1"/>
  <c r="F13" i="1"/>
  <c r="E13" i="1"/>
  <c r="D13" i="1"/>
  <c r="C13" i="1"/>
  <c r="J13" i="2" l="1"/>
  <c r="D7" i="3"/>
  <c r="D9" i="3"/>
  <c r="D11" i="3"/>
  <c r="D13" i="3"/>
  <c r="D6" i="3"/>
  <c r="D8" i="3"/>
  <c r="D10" i="3"/>
  <c r="D12" i="3"/>
  <c r="D14" i="3"/>
  <c r="C7" i="3"/>
  <c r="C10" i="3"/>
  <c r="C9" i="3"/>
  <c r="C13" i="3"/>
  <c r="C6" i="3"/>
  <c r="C8" i="3"/>
  <c r="C11" i="3"/>
  <c r="C12" i="3"/>
  <c r="C14" i="3"/>
  <c r="J13" i="1"/>
  <c r="E14" i="3" l="1"/>
  <c r="E12" i="3"/>
  <c r="E8" i="3"/>
  <c r="E13" i="3"/>
  <c r="E10" i="3"/>
  <c r="E11" i="3"/>
  <c r="E6" i="3"/>
  <c r="E9" i="3"/>
  <c r="E7" i="3"/>
  <c r="L13" i="1"/>
  <c r="K13" i="1"/>
  <c r="L13" i="2"/>
  <c r="K13" i="2"/>
</calcChain>
</file>

<file path=xl/sharedStrings.xml><?xml version="1.0" encoding="utf-8"?>
<sst xmlns="http://schemas.openxmlformats.org/spreadsheetml/2006/main" count="282" uniqueCount="61">
  <si>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</si>
  <si>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</si>
  <si>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</si>
  <si>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</si>
  <si>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</si>
  <si>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</si>
  <si>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</si>
  <si>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</si>
  <si>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</si>
  <si>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</si>
  <si>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</si>
  <si>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</si>
  <si>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</si>
  <si>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</si>
  <si>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</si>
  <si>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</si>
  <si>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</si>
  <si>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</si>
  <si>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</si>
  <si>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</si>
  <si>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</si>
  <si>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</si>
  <si>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</si>
  <si>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</si>
  <si>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</si>
  <si>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</si>
  <si>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</si>
  <si>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</si>
  <si>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</si>
  <si>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</si>
  <si>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</si>
  <si>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</si>
  <si>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月別売上実績</t>
    <rPh sb="0" eb="2">
      <t>ツキベツ</t>
    </rPh>
    <rPh sb="2" eb="4">
      <t>ウリアゲ</t>
    </rPh>
    <rPh sb="4" eb="6">
      <t>ジッセキ</t>
    </rPh>
    <phoneticPr fontId="2"/>
  </si>
  <si>
    <t>2016年度売上実績</t>
    <rPh sb="4" eb="6">
      <t>ネンド</t>
    </rPh>
    <rPh sb="6" eb="8">
      <t>ウリアゲ</t>
    </rPh>
    <rPh sb="8" eb="10">
      <t>ジッセキ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</si>
  <si>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</si>
  <si>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</si>
  <si>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</si>
  <si>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</si>
  <si>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年間合計</t>
    <rPh sb="0" eb="2">
      <t>ネンカン</t>
    </rPh>
    <rPh sb="2" eb="4">
      <t>ゴウケイ</t>
    </rPh>
    <phoneticPr fontId="2"/>
  </si>
  <si>
    <t>東日本合計</t>
    <rPh sb="0" eb="1">
      <t>ヒガシ</t>
    </rPh>
    <rPh sb="1" eb="3">
      <t>ニホン</t>
    </rPh>
    <rPh sb="3" eb="5">
      <t>ゴウケイ</t>
    </rPh>
    <phoneticPr fontId="2"/>
  </si>
  <si>
    <t>西日本合計</t>
    <rPh sb="0" eb="1">
      <t>ニシ</t>
    </rPh>
    <rPh sb="1" eb="3">
      <t>ニホン</t>
    </rPh>
    <rPh sb="3" eb="5">
      <t>ゴウケイ</t>
    </rPh>
    <phoneticPr fontId="2"/>
  </si>
  <si>
    <t>全社合計</t>
    <rPh sb="0" eb="2">
      <t>ゼンシャ</t>
    </rPh>
    <rPh sb="2" eb="4">
      <t>ゴウケイ</t>
    </rPh>
    <phoneticPr fontId="2"/>
  </si>
  <si>
    <t>2017年度下期売上実績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</si>
  <si>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2017年度上期売上実績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</si>
  <si>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売上合計</t>
    <rPh sb="0" eb="2">
      <t>ウリアゲ</t>
    </rPh>
    <rPh sb="2" eb="4">
      <t>ゴウケイ</t>
    </rPh>
    <phoneticPr fontId="2"/>
  </si>
  <si>
    <t>2017年度売上実績合計</t>
    <rPh sb="4" eb="6">
      <t>ネンド</t>
    </rPh>
    <rPh sb="6" eb="8">
      <t>ウリアゲ</t>
    </rPh>
    <rPh sb="8" eb="10">
      <t>ジッセキ</t>
    </rPh>
    <rPh sb="10" eb="12">
      <t>ゴウケイ</t>
    </rPh>
    <phoneticPr fontId="2"/>
  </si>
  <si>
    <t>達成率</t>
    <rPh sb="0" eb="3">
      <t>タッセイリツ</t>
    </rPh>
    <phoneticPr fontId="2"/>
  </si>
  <si>
    <t>予算達成</t>
    <rPh sb="0" eb="2">
      <t>ヨサン</t>
    </rPh>
    <rPh sb="2" eb="4">
      <t>タッセイ</t>
    </rPh>
    <phoneticPr fontId="2"/>
  </si>
  <si>
    <t>2015-2017年度売上平均</t>
    <rPh sb="9" eb="11">
      <t>ネンド</t>
    </rPh>
    <rPh sb="11" eb="13">
      <t>ウリアゲ</t>
    </rPh>
    <rPh sb="13" eb="15">
      <t>ヘイキン</t>
    </rPh>
    <phoneticPr fontId="2"/>
  </si>
  <si>
    <t>上期平均</t>
    <rPh sb="0" eb="2">
      <t>カミキ</t>
    </rPh>
    <rPh sb="2" eb="4">
      <t>ヘイキン</t>
    </rPh>
    <phoneticPr fontId="2"/>
  </si>
  <si>
    <t>下期平均</t>
    <rPh sb="0" eb="2">
      <t>シモキ</t>
    </rPh>
    <rPh sb="2" eb="4">
      <t>ヘイキン</t>
    </rPh>
    <phoneticPr fontId="2"/>
  </si>
  <si>
    <t>年間実績</t>
    <rPh sb="0" eb="2">
      <t>ネンカン</t>
    </rPh>
    <rPh sb="2" eb="4">
      <t>ジッセキ</t>
    </rPh>
    <phoneticPr fontId="2"/>
  </si>
  <si>
    <t>2015年度上期売上実績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</si>
  <si>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2015年度下期売上実績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</si>
  <si>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r>
      <t>201</t>
    </r>
    <r>
      <rPr>
        <b/>
        <sz val="16"/>
        <color indexed="8"/>
        <rFont val="ＭＳ Ｐ明朝"/>
        <family val="3"/>
        <charset val="128"/>
        <scheme val="minor"/>
      </rPr>
      <t>5</t>
    </r>
    <r>
      <rPr>
        <b/>
        <sz val="16"/>
        <color indexed="8"/>
        <rFont val="ＭＳ Ｐ明朝"/>
        <family val="3"/>
        <charset val="128"/>
        <scheme val="minor"/>
      </rPr>
      <t>年度売上実績合計</t>
    </r>
    <rPh sb="4" eb="6">
      <t>ネンド</t>
    </rPh>
    <rPh sb="6" eb="8">
      <t>ウリアゲ</t>
    </rPh>
    <rPh sb="8" eb="10">
      <t>ジッセキ</t>
    </rPh>
    <rPh sb="10" eb="12">
      <t>ゴウケイ</t>
    </rPh>
    <phoneticPr fontId="2"/>
  </si>
  <si>
    <t>実績合計</t>
    <rPh sb="0" eb="2">
      <t>ジッセキ</t>
    </rPh>
    <rPh sb="2" eb="4">
      <t>ゴウケイ</t>
    </rPh>
    <phoneticPr fontId="2"/>
  </si>
  <si>
    <t>年間平均</t>
    <rPh sb="0" eb="2">
      <t>ネンカン</t>
    </rPh>
    <rPh sb="2" eb="4">
      <t>ヘイキン</t>
    </rPh>
    <phoneticPr fontId="2"/>
  </si>
  <si>
    <t>全社平均</t>
    <rPh sb="0" eb="2">
      <t>ゼンシャ</t>
    </rPh>
    <rPh sb="2" eb="4">
      <t>ヘイキン</t>
    </rPh>
    <phoneticPr fontId="2"/>
  </si>
  <si>
    <t>未</t>
  </si>
  <si>
    <t>達成</t>
  </si>
  <si>
    <r>
      <t>2016</t>
    </r>
    <r>
      <rPr>
        <b/>
        <sz val="16"/>
        <color indexed="8"/>
        <rFont val="ＭＳ Ｐ明朝"/>
        <family val="3"/>
        <charset val="128"/>
        <scheme val="minor"/>
      </rPr>
      <t>年度売上実績合計</t>
    </r>
    <rPh sb="4" eb="6">
      <t>ネンド</t>
    </rPh>
    <rPh sb="6" eb="8">
      <t>ウリアゲ</t>
    </rPh>
    <rPh sb="8" eb="10">
      <t>ジッセキ</t>
    </rPh>
    <rPh sb="10" eb="1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</si>
</sst>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b/>
      <sz val="16"/>
      <color theme="1"/>
      <name val="ＭＳ Ｐ明朝"/>
      <family val="3"/>
      <charset val="128"/>
      <scheme val="minor"/>
    </font>
    <font>
      <b/>
      <sz val="16"/>
      <color indexed="8"/>
      <name val="ＭＳ Ｐ明朝"/>
      <family val="3"/>
      <charset val="128"/>
      <scheme val="minor"/>
    </font>
    <font>
      <b/>
      <sz val="11"/>
      <color theme="1"/>
      <name val="ＭＳ Ｐ明朝"/>
      <family val="3"/>
      <charset val="128"/>
      <scheme val="minor"/>
    </font>
    <font>
      <b/>
      <sz val="11"/>
      <color indexed="8"/>
      <name val="ＭＳ Ｐ明朝"/>
      <family val="3"/>
      <charset val="128"/>
      <scheme val="minor"/>
    </font>
    <font>
      <sz val="11"/>
      <color theme="1"/>
      <name val="ＭＳ Ｐ明朝"/>
      <family val="3"/>
      <charset val="128"/>
      <scheme val="minor"/>
    </font>
    <font>
      <b/>
      <sz val="16"/>
      <color indexed="8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b/>
      <sz val="11"/>
      <color theme="1"/>
      <name val="ＭＳ Ｐ明朝"/>
      <family val="3"/>
      <charset val="128"/>
      <scheme val="minor"/>
    </font>
    <font>
      <b/>
      <sz val="11"/>
      <color indexed="8"/>
      <name val="ＭＳ Ｐ明朝"/>
      <family val="3"/>
      <charset val="128"/>
      <scheme val="minor"/>
    </font>
    <font>
      <sz val="11"/>
      <name val="ＭＳ Ｐ明朝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5" fillId="0" borderId="1" xfId="1" applyFont="1" applyBorder="1">
      <alignment vertical="center"/>
    </xf>
    <xf numFmtId="10" fontId="5" fillId="0" borderId="1" xfId="2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5" fillId="0" borderId="3" xfId="1" applyFont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38" fontId="7" fillId="0" borderId="3" xfId="1" applyFont="1" applyBorder="1">
      <alignment vertical="center"/>
    </xf>
    <xf numFmtId="38" fontId="7" fillId="0" borderId="4" xfId="1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38" fontId="9" fillId="0" borderId="1" xfId="1" applyFont="1" applyBorder="1">
      <alignment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38" fontId="9" fillId="0" borderId="6" xfId="1" applyFont="1" applyBorder="1">
      <alignment vertical="center"/>
    </xf>
    <xf numFmtId="38" fontId="12" fillId="0" borderId="1" xfId="1" applyFont="1" applyBorder="1">
      <alignment vertical="center"/>
    </xf>
    <xf numFmtId="0" fontId="9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38" fontId="9" fillId="0" borderId="1" xfId="1" applyNumberFormat="1" applyFont="1" applyBorder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8" fontId="9" fillId="0" borderId="1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alignment horizontal="center" vertical="center" textRotation="0" wrapText="0" indent="0" justifyLastLine="0" shrinkToFit="0" readingOrder="0"/>
      <border diagonalUp="1" diagonalDown="0" outline="0">
        <left style="thin">
          <color indexed="64"/>
        </left>
        <right/>
        <top style="thin">
          <color indexed="64"/>
        </top>
        <bottom/>
        <diagonal style="thin">
          <color indexed="64"/>
        </diagon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ＭＳ Ｐ明朝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alignment horizontal="center" vertical="center" textRotation="0" wrapText="0" indent="0" justifyLastLine="0" shrinkToFit="0" readingOrder="0"/>
      <border diagonalUp="1" diagonalDown="0" outline="0">
        <left style="thin">
          <color indexed="64"/>
        </left>
        <right/>
        <top style="thin">
          <color indexed="64"/>
        </top>
        <bottom/>
        <diagonal style="thin">
          <color indexed="64"/>
        </diagon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明朝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ＭＳ Ｐ明朝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alignment horizontal="center" vertical="center" textRotation="0" wrapText="0" indent="0" justifyLastLine="0" shrinkToFit="0" readingOrder="0"/>
      <border diagonalUp="1" diagonalDown="0" outline="0">
        <left style="thin">
          <color indexed="64"/>
        </left>
        <right/>
        <top style="thin">
          <color indexed="64"/>
        </top>
        <bottom/>
        <diagonal style="thin">
          <color indexed="64"/>
        </diagon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明朝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ＭＳ Ｐ明朝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7DC8F0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実績合計2015" displayName="実績合計2015" ref="B5:F14" totalsRowShown="0" headerRowDxfId="45" dataDxfId="43" headerRowBorderDxfId="44" tableBorderDxfId="42" totalsRowBorderDxfId="41" dataCellStyle="桁区切り">
  <autoFilter ref="B5:F14"/>
  <tableColumns count="5">
    <tableColumn id="1" name="営業所名" dataDxfId="40" totalsRowDxfId="39"/>
    <tableColumn id="2" name="上期実績" dataDxfId="38" totalsRowDxfId="37" dataCellStyle="桁区切り">
      <calculatedColumnFormula>'2015上期'!J4</calculatedColumnFormula>
    </tableColumn>
    <tableColumn id="3" name="下期実績" dataDxfId="36" totalsRowDxfId="35" dataCellStyle="桁区切り">
      <calculatedColumnFormula>'2015下期'!J4</calculatedColumnFormula>
    </tableColumn>
    <tableColumn id="7" name="年間実績" dataDxfId="34" totalsRowDxfId="33" dataCellStyle="桁区切り">
      <calculatedColumnFormula>SUM(実績合計2015[[#This Row],[上期実績]:[下期実績]])</calculatedColumnFormula>
    </tableColumn>
    <tableColumn id="5" name="予算達成" dataDxfId="32" totalsRowDxfId="3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4" name="実績合計2016" displayName="実績合計2016" ref="B5:F14" totalsRowShown="0" headerRowDxfId="30" dataDxfId="28" headerRowBorderDxfId="29" tableBorderDxfId="27" totalsRowBorderDxfId="26" dataCellStyle="桁区切り">
  <autoFilter ref="B5:F14"/>
  <tableColumns count="5">
    <tableColumn id="1" name="営業所名" dataDxfId="25" totalsRowDxfId="24"/>
    <tableColumn id="2" name="上期実績" dataDxfId="23" totalsRowDxfId="22" dataCellStyle="桁区切り">
      <calculatedColumnFormula>'2016上期'!J4</calculatedColumnFormula>
    </tableColumn>
    <tableColumn id="3" name="下期実績" dataDxfId="21" totalsRowDxfId="20" dataCellStyle="桁区切り">
      <calculatedColumnFormula>'2016下期'!J4</calculatedColumnFormula>
    </tableColumn>
    <tableColumn id="7" name="年間実績" dataDxfId="19" totalsRowDxfId="18" dataCellStyle="桁区切り">
      <calculatedColumnFormula>SUM(実績合計2016[[#This Row],[上期実績]:[下期実績]])</calculatedColumnFormula>
    </tableColumn>
    <tableColumn id="5" name="予算達成" dataDxfId="17" totalsRowDxfId="1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2" name="実績合計2017" displayName="実績合計2017" ref="B5:F14" totalsRowShown="0" headerRowDxfId="14" dataDxfId="12" headerRowBorderDxfId="13" tableBorderDxfId="11" totalsRowBorderDxfId="10" dataCellStyle="桁区切り">
  <autoFilter ref="B5:F14"/>
  <tableColumns count="5">
    <tableColumn id="1" name="営業所名" dataDxfId="9" totalsRowDxfId="8"/>
    <tableColumn id="2" name="上期実績" dataDxfId="7" totalsRowDxfId="6" dataCellStyle="桁区切り">
      <calculatedColumnFormula>'2017上期'!J4</calculatedColumnFormula>
    </tableColumn>
    <tableColumn id="3" name="下期実績" dataDxfId="5" totalsRowDxfId="4" dataCellStyle="桁区切り">
      <calculatedColumnFormula>'2017下期'!J4</calculatedColumnFormula>
    </tableColumn>
    <tableColumn id="7" name="年間実績" dataDxfId="3" totalsRowDxfId="2" dataCellStyle="桁区切り">
      <calculatedColumnFormula>SUM(実績合計2017[[#This Row],[上期実績]:[下期実績]])</calculatedColumnFormula>
    </tableColumn>
    <tableColumn id="5" name="予算達成" dataDxfId="1" totalsRowDxfId="0"/>
  </tableColumns>
  <tableStyleInfo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tabSelected="1" workbookViewId="0"/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2" t="s">
        <v>53</v>
      </c>
      <c r="J1" s="3" t="s">
        <v>10</v>
      </c>
    </row>
    <row r="3" spans="2:12" x14ac:dyDescent="0.15">
      <c r="B3" s="10" t="s">
        <v>11</v>
      </c>
      <c r="C3" s="10" t="s">
        <v>25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12</v>
      </c>
      <c r="J3" s="10" t="s">
        <v>28</v>
      </c>
      <c r="K3" s="10" t="s">
        <v>46</v>
      </c>
      <c r="L3" s="4" t="s">
        <v>31</v>
      </c>
    </row>
    <row r="4" spans="2:12" x14ac:dyDescent="0.15">
      <c r="B4" s="5" t="s">
        <v>15</v>
      </c>
      <c r="C4" s="6">
        <v>814</v>
      </c>
      <c r="D4" s="6">
        <v>769</v>
      </c>
      <c r="E4" s="6">
        <v>1358</v>
      </c>
      <c r="F4" s="6">
        <v>1253</v>
      </c>
      <c r="G4" s="6">
        <v>1076</v>
      </c>
      <c r="H4" s="6">
        <v>1144</v>
      </c>
      <c r="I4" s="6">
        <v>6500</v>
      </c>
      <c r="J4" s="6">
        <f>SUM(C4:H4)</f>
        <v>6414</v>
      </c>
      <c r="K4" s="7">
        <f>J4/I4</f>
        <v>0.98676923076923073</v>
      </c>
      <c r="L4" s="7">
        <v>1.0329999999999999</v>
      </c>
    </row>
    <row r="5" spans="2:12" x14ac:dyDescent="0.15">
      <c r="B5" s="5" t="s">
        <v>16</v>
      </c>
      <c r="C5" s="6">
        <v>857</v>
      </c>
      <c r="D5" s="6">
        <v>873</v>
      </c>
      <c r="E5" s="6">
        <v>1224</v>
      </c>
      <c r="F5" s="6">
        <v>743</v>
      </c>
      <c r="G5" s="6">
        <v>1013</v>
      </c>
      <c r="H5" s="6">
        <v>796</v>
      </c>
      <c r="I5" s="6">
        <v>4500</v>
      </c>
      <c r="J5" s="6">
        <f t="shared" ref="J5:J13" si="0">SUM(C5:H5)</f>
        <v>5506</v>
      </c>
      <c r="K5" s="7">
        <f t="shared" ref="K5:K13" si="1">J5/I5</f>
        <v>1.2235555555555555</v>
      </c>
      <c r="L5" s="7">
        <v>1.0255000000000001</v>
      </c>
    </row>
    <row r="6" spans="2:12" x14ac:dyDescent="0.15">
      <c r="B6" s="5" t="s">
        <v>17</v>
      </c>
      <c r="C6" s="6">
        <v>939</v>
      </c>
      <c r="D6" s="6">
        <v>856</v>
      </c>
      <c r="E6" s="6">
        <v>968</v>
      </c>
      <c r="F6" s="6">
        <v>1100</v>
      </c>
      <c r="G6" s="6">
        <v>941</v>
      </c>
      <c r="H6" s="6">
        <v>970</v>
      </c>
      <c r="I6" s="6">
        <v>5500</v>
      </c>
      <c r="J6" s="6">
        <f t="shared" si="0"/>
        <v>5774</v>
      </c>
      <c r="K6" s="7">
        <f t="shared" si="1"/>
        <v>1.0498181818181818</v>
      </c>
      <c r="L6" s="7">
        <v>1.0369999999999999</v>
      </c>
    </row>
    <row r="7" spans="2:12" x14ac:dyDescent="0.15">
      <c r="B7" s="5" t="s">
        <v>20</v>
      </c>
      <c r="C7" s="6">
        <v>3395</v>
      </c>
      <c r="D7" s="6">
        <v>2869</v>
      </c>
      <c r="E7" s="6">
        <v>3633</v>
      </c>
      <c r="F7" s="6">
        <v>3648</v>
      </c>
      <c r="G7" s="6">
        <v>3382</v>
      </c>
      <c r="H7" s="6">
        <v>3565</v>
      </c>
      <c r="I7" s="6">
        <v>16500</v>
      </c>
      <c r="J7" s="6">
        <f t="shared" si="0"/>
        <v>20492</v>
      </c>
      <c r="K7" s="7">
        <f t="shared" si="1"/>
        <v>1.2419393939393939</v>
      </c>
      <c r="L7" s="7">
        <v>1.0825</v>
      </c>
    </row>
    <row r="8" spans="2:12" x14ac:dyDescent="0.15">
      <c r="B8" s="5" t="s">
        <v>18</v>
      </c>
      <c r="C8" s="6">
        <v>2345</v>
      </c>
      <c r="D8" s="6">
        <v>2457</v>
      </c>
      <c r="E8" s="6">
        <v>2885</v>
      </c>
      <c r="F8" s="6">
        <v>2800</v>
      </c>
      <c r="G8" s="6">
        <v>2623</v>
      </c>
      <c r="H8" s="6">
        <v>2572</v>
      </c>
      <c r="I8" s="6">
        <v>12500</v>
      </c>
      <c r="J8" s="6">
        <f t="shared" si="0"/>
        <v>15682</v>
      </c>
      <c r="K8" s="7">
        <f t="shared" si="1"/>
        <v>1.2545599999999999</v>
      </c>
      <c r="L8" s="7">
        <v>1.0451999999999999</v>
      </c>
    </row>
    <row r="9" spans="2:12" x14ac:dyDescent="0.15">
      <c r="B9" s="5" t="s">
        <v>19</v>
      </c>
      <c r="C9" s="6">
        <v>3061</v>
      </c>
      <c r="D9" s="6">
        <v>3147</v>
      </c>
      <c r="E9" s="6">
        <v>3431</v>
      </c>
      <c r="F9" s="6">
        <v>3032</v>
      </c>
      <c r="G9" s="6">
        <v>2318</v>
      </c>
      <c r="H9" s="6">
        <v>2217</v>
      </c>
      <c r="I9" s="6">
        <v>13500</v>
      </c>
      <c r="J9" s="6">
        <f t="shared" si="0"/>
        <v>17206</v>
      </c>
      <c r="K9" s="7">
        <f t="shared" si="1"/>
        <v>1.2745185185185186</v>
      </c>
      <c r="L9" s="7">
        <v>1.024</v>
      </c>
    </row>
    <row r="10" spans="2:12" x14ac:dyDescent="0.15">
      <c r="B10" s="5" t="s">
        <v>21</v>
      </c>
      <c r="C10" s="6">
        <v>1454</v>
      </c>
      <c r="D10" s="6">
        <v>1686</v>
      </c>
      <c r="E10" s="6">
        <v>1876</v>
      </c>
      <c r="F10" s="6">
        <v>1829</v>
      </c>
      <c r="G10" s="6">
        <v>1726</v>
      </c>
      <c r="H10" s="6">
        <v>1834</v>
      </c>
      <c r="I10" s="6">
        <v>7500</v>
      </c>
      <c r="J10" s="6">
        <f t="shared" si="0"/>
        <v>10405</v>
      </c>
      <c r="K10" s="7">
        <f t="shared" si="1"/>
        <v>1.3873333333333333</v>
      </c>
      <c r="L10" s="7">
        <v>0.98540000000000005</v>
      </c>
    </row>
    <row r="11" spans="2:12" x14ac:dyDescent="0.15">
      <c r="B11" s="5" t="s">
        <v>22</v>
      </c>
      <c r="C11" s="6">
        <v>859</v>
      </c>
      <c r="D11" s="6">
        <v>1198</v>
      </c>
      <c r="E11" s="6">
        <v>868</v>
      </c>
      <c r="F11" s="6">
        <v>869</v>
      </c>
      <c r="G11" s="6">
        <v>1009</v>
      </c>
      <c r="H11" s="6">
        <v>901</v>
      </c>
      <c r="I11" s="6">
        <v>5500</v>
      </c>
      <c r="J11" s="6">
        <f t="shared" si="0"/>
        <v>5704</v>
      </c>
      <c r="K11" s="7">
        <f t="shared" si="1"/>
        <v>1.0370909090909091</v>
      </c>
      <c r="L11" s="7">
        <v>1.0879000000000001</v>
      </c>
    </row>
    <row r="12" spans="2:12" x14ac:dyDescent="0.15">
      <c r="B12" s="5" t="s">
        <v>23</v>
      </c>
      <c r="C12" s="6">
        <v>1025</v>
      </c>
      <c r="D12" s="6">
        <v>1274</v>
      </c>
      <c r="E12" s="6">
        <v>1436</v>
      </c>
      <c r="F12" s="6">
        <v>1568</v>
      </c>
      <c r="G12" s="6">
        <v>1519</v>
      </c>
      <c r="H12" s="6">
        <v>2215</v>
      </c>
      <c r="I12" s="6">
        <v>7500</v>
      </c>
      <c r="J12" s="6">
        <f t="shared" si="0"/>
        <v>9037</v>
      </c>
      <c r="K12" s="7">
        <f t="shared" si="1"/>
        <v>1.2049333333333334</v>
      </c>
      <c r="L12" s="7">
        <v>1.0439000000000001</v>
      </c>
    </row>
    <row r="13" spans="2:12" x14ac:dyDescent="0.15">
      <c r="B13" s="10" t="s">
        <v>24</v>
      </c>
      <c r="C13" s="11">
        <f t="shared" ref="C13:H13" si="2">SUM(C4:C12)</f>
        <v>14749</v>
      </c>
      <c r="D13" s="11">
        <f t="shared" si="2"/>
        <v>15129</v>
      </c>
      <c r="E13" s="11">
        <f t="shared" si="2"/>
        <v>17679</v>
      </c>
      <c r="F13" s="11">
        <f t="shared" si="2"/>
        <v>16842</v>
      </c>
      <c r="G13" s="11">
        <f t="shared" si="2"/>
        <v>15607</v>
      </c>
      <c r="H13" s="11">
        <f t="shared" si="2"/>
        <v>16214</v>
      </c>
      <c r="I13" s="11">
        <f>SUM(I4:I12)</f>
        <v>79500</v>
      </c>
      <c r="J13" s="11">
        <f t="shared" si="0"/>
        <v>96220</v>
      </c>
      <c r="K13" s="9">
        <f t="shared" si="1"/>
        <v>1.2103144654088049</v>
      </c>
      <c r="L13" s="9">
        <v>1.042</v>
      </c>
    </row>
  </sheetData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workbookViewId="0"/>
  </sheetViews>
  <sheetFormatPr defaultRowHeight="13.5" x14ac:dyDescent="0.15"/>
  <cols>
    <col min="1" max="1" width="1.625" customWidth="1"/>
    <col min="2" max="2" width="10.625" customWidth="1"/>
    <col min="3" max="3" width="13.125" customWidth="1"/>
    <col min="4" max="11" width="11.625" customWidth="1"/>
  </cols>
  <sheetData>
    <row r="1" spans="2:11" ht="18.75" x14ac:dyDescent="0.15">
      <c r="B1" s="1" t="s">
        <v>32</v>
      </c>
      <c r="K1" s="3" t="s">
        <v>10</v>
      </c>
    </row>
    <row r="3" spans="2:11" x14ac:dyDescent="0.15">
      <c r="B3" s="4" t="s">
        <v>11</v>
      </c>
      <c r="C3" s="5" t="s">
        <v>15</v>
      </c>
      <c r="D3" s="5" t="s">
        <v>16</v>
      </c>
      <c r="E3" s="5" t="s">
        <v>17</v>
      </c>
      <c r="F3" s="5" t="s">
        <v>20</v>
      </c>
      <c r="G3" s="5" t="s">
        <v>18</v>
      </c>
      <c r="H3" s="5" t="s">
        <v>19</v>
      </c>
      <c r="I3" s="5" t="s">
        <v>21</v>
      </c>
      <c r="J3" s="5" t="s">
        <v>22</v>
      </c>
      <c r="K3" s="5" t="s">
        <v>23</v>
      </c>
    </row>
    <row r="4" spans="2:11" x14ac:dyDescent="0.15">
      <c r="B4" s="4" t="s">
        <v>13</v>
      </c>
      <c r="C4" s="6">
        <v>1100</v>
      </c>
      <c r="D4" s="6">
        <v>770.00000000000011</v>
      </c>
      <c r="E4" s="6">
        <v>990.00000000000011</v>
      </c>
      <c r="F4" s="6">
        <v>3410.0000000000005</v>
      </c>
      <c r="G4" s="6">
        <v>2750</v>
      </c>
      <c r="H4" s="6">
        <v>2530</v>
      </c>
      <c r="I4" s="6">
        <v>1760.0000000000002</v>
      </c>
      <c r="J4" s="6">
        <v>990.00000000000011</v>
      </c>
      <c r="K4" s="6">
        <v>1980.0000000000002</v>
      </c>
    </row>
    <row r="5" spans="2:11" x14ac:dyDescent="0.15">
      <c r="B5" s="4" t="s">
        <v>0</v>
      </c>
      <c r="C5" s="6">
        <v>1155</v>
      </c>
      <c r="D5" s="6">
        <v>935.00000000000011</v>
      </c>
      <c r="E5" s="6">
        <v>1100</v>
      </c>
      <c r="F5" s="6">
        <v>3135.0000000000005</v>
      </c>
      <c r="G5" s="6">
        <v>2035.0000000000002</v>
      </c>
      <c r="H5" s="6">
        <v>2145</v>
      </c>
      <c r="I5" s="6">
        <v>1375</v>
      </c>
      <c r="J5" s="6">
        <v>1100</v>
      </c>
      <c r="K5" s="6">
        <v>1320</v>
      </c>
    </row>
    <row r="6" spans="2:11" x14ac:dyDescent="0.15">
      <c r="B6" s="4" t="s">
        <v>1</v>
      </c>
      <c r="C6" s="6">
        <v>990.00000000000011</v>
      </c>
      <c r="D6" s="6">
        <v>1100</v>
      </c>
      <c r="E6" s="6">
        <v>770.00000000000011</v>
      </c>
      <c r="F6" s="6">
        <v>2310</v>
      </c>
      <c r="G6" s="6">
        <v>2090</v>
      </c>
      <c r="H6" s="6">
        <v>2860.0000000000005</v>
      </c>
      <c r="I6" s="6">
        <v>1045</v>
      </c>
      <c r="J6" s="6">
        <v>770.00000000000011</v>
      </c>
      <c r="K6" s="6">
        <v>1155</v>
      </c>
    </row>
    <row r="7" spans="2:11" x14ac:dyDescent="0.15">
      <c r="B7" s="4" t="s">
        <v>2</v>
      </c>
      <c r="C7" s="6">
        <v>880.00000000000011</v>
      </c>
      <c r="D7" s="6">
        <v>990.00000000000011</v>
      </c>
      <c r="E7" s="6">
        <v>880.00000000000011</v>
      </c>
      <c r="F7" s="6">
        <v>2915.0000000000005</v>
      </c>
      <c r="G7" s="6">
        <v>2255</v>
      </c>
      <c r="H7" s="6">
        <v>2200</v>
      </c>
      <c r="I7" s="6">
        <v>1595.0000000000002</v>
      </c>
      <c r="J7" s="6">
        <v>1265</v>
      </c>
      <c r="K7" s="6">
        <v>1925.0000000000002</v>
      </c>
    </row>
    <row r="8" spans="2:11" x14ac:dyDescent="0.15">
      <c r="B8" s="4" t="s">
        <v>3</v>
      </c>
      <c r="C8" s="6">
        <v>1045</v>
      </c>
      <c r="D8" s="6">
        <v>770.00000000000011</v>
      </c>
      <c r="E8" s="6">
        <v>1045</v>
      </c>
      <c r="F8" s="6">
        <v>3245.0000000000005</v>
      </c>
      <c r="G8" s="6">
        <v>2200</v>
      </c>
      <c r="H8" s="6">
        <v>2585</v>
      </c>
      <c r="I8" s="6">
        <v>1815.0000000000002</v>
      </c>
      <c r="J8" s="6">
        <v>1100</v>
      </c>
      <c r="K8" s="6">
        <v>1485.0000000000002</v>
      </c>
    </row>
    <row r="9" spans="2:11" x14ac:dyDescent="0.15">
      <c r="B9" s="4" t="s">
        <v>4</v>
      </c>
      <c r="C9" s="6">
        <v>1375</v>
      </c>
      <c r="D9" s="6">
        <v>935.00000000000011</v>
      </c>
      <c r="E9" s="6">
        <v>605</v>
      </c>
      <c r="F9" s="6">
        <v>2860.0000000000005</v>
      </c>
      <c r="G9" s="6">
        <v>2530</v>
      </c>
      <c r="H9" s="6">
        <v>2970.0000000000005</v>
      </c>
      <c r="I9" s="6">
        <v>1155</v>
      </c>
      <c r="J9" s="6">
        <v>935.00000000000011</v>
      </c>
      <c r="K9" s="6">
        <v>1925.0000000000002</v>
      </c>
    </row>
    <row r="10" spans="2:11" x14ac:dyDescent="0.15">
      <c r="B10" s="10" t="s">
        <v>25</v>
      </c>
      <c r="C10" s="6">
        <v>990.00000000000011</v>
      </c>
      <c r="D10" s="6">
        <v>1045</v>
      </c>
      <c r="E10" s="6">
        <v>935.00000000000011</v>
      </c>
      <c r="F10" s="6">
        <v>3025.0000000000005</v>
      </c>
      <c r="G10" s="6">
        <v>2310</v>
      </c>
      <c r="H10" s="6">
        <v>2860.0000000000005</v>
      </c>
      <c r="I10" s="6">
        <v>1540.0000000000002</v>
      </c>
      <c r="J10" s="6">
        <v>880.00000000000011</v>
      </c>
      <c r="K10" s="6">
        <v>1045</v>
      </c>
    </row>
    <row r="11" spans="2:11" x14ac:dyDescent="0.15">
      <c r="B11" s="10" t="s">
        <v>5</v>
      </c>
      <c r="C11" s="6">
        <v>880.00000000000011</v>
      </c>
      <c r="D11" s="6">
        <v>880.00000000000011</v>
      </c>
      <c r="E11" s="6">
        <v>935.00000000000011</v>
      </c>
      <c r="F11" s="6">
        <v>3245.0000000000005</v>
      </c>
      <c r="G11" s="6">
        <v>2420</v>
      </c>
      <c r="H11" s="6">
        <v>3135.0000000000005</v>
      </c>
      <c r="I11" s="6">
        <v>1760.0000000000002</v>
      </c>
      <c r="J11" s="6">
        <v>1210</v>
      </c>
      <c r="K11" s="6">
        <v>1210</v>
      </c>
    </row>
    <row r="12" spans="2:11" x14ac:dyDescent="0.15">
      <c r="B12" s="10" t="s">
        <v>6</v>
      </c>
      <c r="C12" s="6">
        <v>1320</v>
      </c>
      <c r="D12" s="6">
        <v>1210</v>
      </c>
      <c r="E12" s="6">
        <v>1100</v>
      </c>
      <c r="F12" s="6">
        <v>3850.0000000000005</v>
      </c>
      <c r="G12" s="6">
        <v>2860.0000000000005</v>
      </c>
      <c r="H12" s="6">
        <v>3080.0000000000005</v>
      </c>
      <c r="I12" s="6">
        <v>1980.0000000000002</v>
      </c>
      <c r="J12" s="6">
        <v>880.00000000000011</v>
      </c>
      <c r="K12" s="6">
        <v>1320</v>
      </c>
    </row>
    <row r="13" spans="2:11" x14ac:dyDescent="0.15">
      <c r="B13" s="10" t="s">
        <v>7</v>
      </c>
      <c r="C13" s="6">
        <v>1375</v>
      </c>
      <c r="D13" s="6">
        <v>825.00000000000011</v>
      </c>
      <c r="E13" s="6">
        <v>1045</v>
      </c>
      <c r="F13" s="6">
        <v>3630.0000000000005</v>
      </c>
      <c r="G13" s="6">
        <v>2530</v>
      </c>
      <c r="H13" s="6">
        <v>2860.0000000000005</v>
      </c>
      <c r="I13" s="6">
        <v>1870.0000000000002</v>
      </c>
      <c r="J13" s="6">
        <v>1045</v>
      </c>
      <c r="K13" s="6">
        <v>1870.0000000000002</v>
      </c>
    </row>
    <row r="14" spans="2:11" x14ac:dyDescent="0.15">
      <c r="B14" s="10" t="s">
        <v>8</v>
      </c>
      <c r="C14" s="6">
        <v>1210</v>
      </c>
      <c r="D14" s="6">
        <v>990.00000000000011</v>
      </c>
      <c r="E14" s="6">
        <v>935.00000000000011</v>
      </c>
      <c r="F14" s="6">
        <v>2970.0000000000005</v>
      </c>
      <c r="G14" s="6">
        <v>2750</v>
      </c>
      <c r="H14" s="6">
        <v>2310</v>
      </c>
      <c r="I14" s="6">
        <v>1650.0000000000002</v>
      </c>
      <c r="J14" s="6">
        <v>1045</v>
      </c>
      <c r="K14" s="6">
        <v>1650.0000000000002</v>
      </c>
    </row>
    <row r="15" spans="2:11" x14ac:dyDescent="0.15">
      <c r="B15" s="10" t="s">
        <v>9</v>
      </c>
      <c r="C15" s="6">
        <v>1100</v>
      </c>
      <c r="D15" s="6">
        <v>825.00000000000011</v>
      </c>
      <c r="E15" s="6">
        <v>935.00000000000011</v>
      </c>
      <c r="F15" s="6">
        <v>3245.0000000000005</v>
      </c>
      <c r="G15" s="6">
        <v>2530</v>
      </c>
      <c r="H15" s="6">
        <v>2310</v>
      </c>
      <c r="I15" s="6">
        <v>1870.0000000000002</v>
      </c>
      <c r="J15" s="6">
        <v>935.00000000000011</v>
      </c>
      <c r="K15" s="6">
        <v>2090</v>
      </c>
    </row>
    <row r="16" spans="2:11" x14ac:dyDescent="0.15">
      <c r="B16" s="10" t="s">
        <v>24</v>
      </c>
      <c r="C16" s="6">
        <f>SUM(C4:C15)</f>
        <v>13420</v>
      </c>
      <c r="D16" s="6">
        <f t="shared" ref="D16:K16" si="0">SUM(D4:D15)</f>
        <v>11275</v>
      </c>
      <c r="E16" s="6">
        <f t="shared" si="0"/>
        <v>11275</v>
      </c>
      <c r="F16" s="6">
        <f t="shared" si="0"/>
        <v>37840</v>
      </c>
      <c r="G16" s="6">
        <f t="shared" si="0"/>
        <v>29260</v>
      </c>
      <c r="H16" s="6">
        <f t="shared" si="0"/>
        <v>31845</v>
      </c>
      <c r="I16" s="6">
        <f t="shared" si="0"/>
        <v>19415</v>
      </c>
      <c r="J16" s="6">
        <f t="shared" si="0"/>
        <v>12155</v>
      </c>
      <c r="K16" s="6">
        <f t="shared" si="0"/>
        <v>18975</v>
      </c>
    </row>
  </sheetData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/>
  </sheetViews>
  <sheetFormatPr defaultColWidth="9" defaultRowHeight="13.5" x14ac:dyDescent="0.15"/>
  <cols>
    <col min="1" max="1" width="1.625" style="23" customWidth="1"/>
    <col min="2" max="2" width="16.625" style="23" customWidth="1"/>
    <col min="3" max="5" width="15.625" style="23" customWidth="1"/>
    <col min="6" max="16384" width="9" style="23"/>
  </cols>
  <sheetData>
    <row r="1" spans="2:5" ht="18.75" x14ac:dyDescent="0.15">
      <c r="B1" s="2" t="s">
        <v>48</v>
      </c>
      <c r="E1" s="24" t="s">
        <v>10</v>
      </c>
    </row>
    <row r="3" spans="2:5" x14ac:dyDescent="0.15">
      <c r="B3" s="4" t="s">
        <v>57</v>
      </c>
      <c r="C3" s="6">
        <f>SUM(E6:E14)</f>
        <v>0</v>
      </c>
    </row>
    <row r="5" spans="2:5" x14ac:dyDescent="0.15">
      <c r="B5" s="35" t="s">
        <v>11</v>
      </c>
      <c r="C5" s="10" t="s">
        <v>49</v>
      </c>
      <c r="D5" s="10" t="s">
        <v>50</v>
      </c>
      <c r="E5" s="10" t="s">
        <v>56</v>
      </c>
    </row>
    <row r="6" spans="2:5" x14ac:dyDescent="0.15">
      <c r="B6" s="34" t="s">
        <v>15</v>
      </c>
      <c r="C6" s="36"/>
      <c r="D6" s="36"/>
      <c r="E6" s="36"/>
    </row>
    <row r="7" spans="2:5" x14ac:dyDescent="0.15">
      <c r="B7" s="34" t="s">
        <v>16</v>
      </c>
      <c r="C7" s="36"/>
      <c r="D7" s="36"/>
      <c r="E7" s="36"/>
    </row>
    <row r="8" spans="2:5" x14ac:dyDescent="0.15">
      <c r="B8" s="34" t="s">
        <v>17</v>
      </c>
      <c r="C8" s="36"/>
      <c r="D8" s="36"/>
      <c r="E8" s="36"/>
    </row>
    <row r="9" spans="2:5" x14ac:dyDescent="0.15">
      <c r="B9" s="34" t="s">
        <v>20</v>
      </c>
      <c r="C9" s="36"/>
      <c r="D9" s="36"/>
      <c r="E9" s="36"/>
    </row>
    <row r="10" spans="2:5" x14ac:dyDescent="0.15">
      <c r="B10" s="34" t="s">
        <v>18</v>
      </c>
      <c r="C10" s="36"/>
      <c r="D10" s="36"/>
      <c r="E10" s="36"/>
    </row>
    <row r="11" spans="2:5" x14ac:dyDescent="0.15">
      <c r="B11" s="34" t="s">
        <v>19</v>
      </c>
      <c r="C11" s="36"/>
      <c r="D11" s="36"/>
      <c r="E11" s="36"/>
    </row>
    <row r="12" spans="2:5" x14ac:dyDescent="0.15">
      <c r="B12" s="34" t="s">
        <v>21</v>
      </c>
      <c r="C12" s="36"/>
      <c r="D12" s="36"/>
      <c r="E12" s="36"/>
    </row>
    <row r="13" spans="2:5" x14ac:dyDescent="0.15">
      <c r="B13" s="34" t="s">
        <v>22</v>
      </c>
      <c r="C13" s="36"/>
      <c r="D13" s="36"/>
      <c r="E13" s="36"/>
    </row>
    <row r="14" spans="2:5" x14ac:dyDescent="0.15">
      <c r="B14" s="34" t="s">
        <v>23</v>
      </c>
      <c r="C14" s="36"/>
      <c r="D14" s="36"/>
      <c r="E14" s="36"/>
    </row>
  </sheetData>
  <dataConsolidate/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"/>
  <sheetViews>
    <sheetView workbookViewId="0"/>
  </sheetViews>
  <sheetFormatPr defaultRowHeight="13.5" x14ac:dyDescent="0.15"/>
  <cols>
    <col min="1" max="1" width="1.625" customWidth="1"/>
    <col min="2" max="2" width="13.625" customWidth="1"/>
    <col min="3" max="20" width="10.625" customWidth="1"/>
    <col min="21" max="21" width="11" customWidth="1"/>
  </cols>
  <sheetData>
    <row r="1" spans="2:21" ht="18.75" x14ac:dyDescent="0.15">
      <c r="B1" s="1" t="s">
        <v>33</v>
      </c>
      <c r="U1" s="3" t="s">
        <v>10</v>
      </c>
    </row>
    <row r="3" spans="2:21" x14ac:dyDescent="0.15">
      <c r="B3" s="12" t="s">
        <v>11</v>
      </c>
      <c r="C3" s="13" t="s">
        <v>13</v>
      </c>
      <c r="D3" s="13" t="s">
        <v>0</v>
      </c>
      <c r="E3" s="13" t="s">
        <v>1</v>
      </c>
      <c r="F3" s="13" t="s">
        <v>34</v>
      </c>
      <c r="G3" s="13" t="s">
        <v>2</v>
      </c>
      <c r="H3" s="13" t="s">
        <v>3</v>
      </c>
      <c r="I3" s="13" t="s">
        <v>4</v>
      </c>
      <c r="J3" s="13" t="s">
        <v>35</v>
      </c>
      <c r="K3" s="13" t="s">
        <v>14</v>
      </c>
      <c r="L3" s="16" t="s">
        <v>25</v>
      </c>
      <c r="M3" s="16" t="s">
        <v>5</v>
      </c>
      <c r="N3" s="16" t="s">
        <v>6</v>
      </c>
      <c r="O3" s="13" t="s">
        <v>36</v>
      </c>
      <c r="P3" s="16" t="s">
        <v>7</v>
      </c>
      <c r="Q3" s="16" t="s">
        <v>8</v>
      </c>
      <c r="R3" s="16" t="s">
        <v>9</v>
      </c>
      <c r="S3" s="13" t="s">
        <v>37</v>
      </c>
      <c r="T3" s="16" t="s">
        <v>26</v>
      </c>
      <c r="U3" s="17" t="s">
        <v>38</v>
      </c>
    </row>
    <row r="4" spans="2:21" x14ac:dyDescent="0.15">
      <c r="B4" s="14" t="s">
        <v>15</v>
      </c>
      <c r="C4" s="18">
        <v>1100</v>
      </c>
      <c r="D4" s="18">
        <v>1155</v>
      </c>
      <c r="E4" s="18">
        <v>990.00000000000011</v>
      </c>
      <c r="F4" s="18">
        <f>SUM(C4:E4)</f>
        <v>3245</v>
      </c>
      <c r="G4" s="18">
        <v>880.00000000000011</v>
      </c>
      <c r="H4" s="18">
        <v>1045</v>
      </c>
      <c r="I4" s="18">
        <v>1375</v>
      </c>
      <c r="J4" s="18">
        <f>SUM(G4:I4)</f>
        <v>3300</v>
      </c>
      <c r="K4" s="18">
        <f>SUM(J4,F4)</f>
        <v>6545</v>
      </c>
      <c r="L4" s="18">
        <v>990.00000000000011</v>
      </c>
      <c r="M4" s="18">
        <v>880.00000000000011</v>
      </c>
      <c r="N4" s="18">
        <v>1320</v>
      </c>
      <c r="O4" s="18">
        <f>SUM(L4:N4)</f>
        <v>3190</v>
      </c>
      <c r="P4" s="18">
        <v>1375</v>
      </c>
      <c r="Q4" s="18">
        <v>1210</v>
      </c>
      <c r="R4" s="18">
        <v>1100</v>
      </c>
      <c r="S4" s="18">
        <f>SUM(P4:R4)</f>
        <v>3685</v>
      </c>
      <c r="T4" s="18">
        <f>SUM(S4,O4)</f>
        <v>6875</v>
      </c>
      <c r="U4" s="19">
        <f>SUM(T4,K4)</f>
        <v>13420</v>
      </c>
    </row>
    <row r="5" spans="2:21" x14ac:dyDescent="0.15">
      <c r="B5" s="14" t="s">
        <v>16</v>
      </c>
      <c r="C5" s="18">
        <v>770.00000000000011</v>
      </c>
      <c r="D5" s="18">
        <v>935.00000000000011</v>
      </c>
      <c r="E5" s="18">
        <v>1100</v>
      </c>
      <c r="F5" s="18">
        <f t="shared" ref="F5:F15" si="0">SUM(C5:E5)</f>
        <v>2805</v>
      </c>
      <c r="G5" s="18">
        <v>990.00000000000011</v>
      </c>
      <c r="H5" s="18">
        <v>770.00000000000011</v>
      </c>
      <c r="I5" s="18">
        <v>935.00000000000011</v>
      </c>
      <c r="J5" s="18">
        <f t="shared" ref="J5:J15" si="1">SUM(G5:I5)</f>
        <v>2695.0000000000005</v>
      </c>
      <c r="K5" s="18">
        <f t="shared" ref="K5:K15" si="2">SUM(J5,F5)</f>
        <v>5500</v>
      </c>
      <c r="L5" s="18">
        <v>1045</v>
      </c>
      <c r="M5" s="18">
        <v>880.00000000000011</v>
      </c>
      <c r="N5" s="18">
        <v>1210</v>
      </c>
      <c r="O5" s="18">
        <f t="shared" ref="O5:O15" si="3">SUM(L5:N5)</f>
        <v>3135</v>
      </c>
      <c r="P5" s="18">
        <v>825.00000000000011</v>
      </c>
      <c r="Q5" s="18">
        <v>990.00000000000011</v>
      </c>
      <c r="R5" s="18">
        <v>825.00000000000011</v>
      </c>
      <c r="S5" s="18">
        <f t="shared" ref="S5:S14" si="4">SUM(P5:R5)</f>
        <v>2640.0000000000005</v>
      </c>
      <c r="T5" s="18">
        <f t="shared" ref="T5:T15" si="5">SUM(S5,O5)</f>
        <v>5775</v>
      </c>
      <c r="U5" s="19">
        <f t="shared" ref="U5:U15" si="6">SUM(T5,K5)</f>
        <v>11275</v>
      </c>
    </row>
    <row r="6" spans="2:21" x14ac:dyDescent="0.15">
      <c r="B6" s="14" t="s">
        <v>17</v>
      </c>
      <c r="C6" s="18">
        <v>990.00000000000011</v>
      </c>
      <c r="D6" s="18">
        <v>1100</v>
      </c>
      <c r="E6" s="18">
        <v>770.00000000000011</v>
      </c>
      <c r="F6" s="18">
        <f t="shared" si="0"/>
        <v>2860</v>
      </c>
      <c r="G6" s="18">
        <v>880.00000000000011</v>
      </c>
      <c r="H6" s="18">
        <v>1045</v>
      </c>
      <c r="I6" s="18">
        <v>605</v>
      </c>
      <c r="J6" s="18">
        <f t="shared" si="1"/>
        <v>2530</v>
      </c>
      <c r="K6" s="18">
        <f t="shared" si="2"/>
        <v>5390</v>
      </c>
      <c r="L6" s="18">
        <v>935.00000000000011</v>
      </c>
      <c r="M6" s="18">
        <v>935.00000000000011</v>
      </c>
      <c r="N6" s="18">
        <v>1100</v>
      </c>
      <c r="O6" s="18">
        <f t="shared" si="3"/>
        <v>2970</v>
      </c>
      <c r="P6" s="18">
        <v>1045</v>
      </c>
      <c r="Q6" s="18">
        <v>935.00000000000011</v>
      </c>
      <c r="R6" s="18">
        <v>935.00000000000011</v>
      </c>
      <c r="S6" s="18">
        <f t="shared" si="4"/>
        <v>2915</v>
      </c>
      <c r="T6" s="18">
        <f t="shared" si="5"/>
        <v>5885</v>
      </c>
      <c r="U6" s="19">
        <f t="shared" si="6"/>
        <v>11275</v>
      </c>
    </row>
    <row r="7" spans="2:21" x14ac:dyDescent="0.15">
      <c r="B7" s="14" t="s">
        <v>20</v>
      </c>
      <c r="C7" s="18">
        <v>3410.0000000000005</v>
      </c>
      <c r="D7" s="18">
        <v>3135.0000000000005</v>
      </c>
      <c r="E7" s="18">
        <v>2310</v>
      </c>
      <c r="F7" s="18">
        <f t="shared" si="0"/>
        <v>8855</v>
      </c>
      <c r="G7" s="18">
        <v>2915.0000000000005</v>
      </c>
      <c r="H7" s="18">
        <v>3245.0000000000005</v>
      </c>
      <c r="I7" s="18">
        <v>2860.0000000000005</v>
      </c>
      <c r="J7" s="18">
        <f t="shared" si="1"/>
        <v>9020.0000000000018</v>
      </c>
      <c r="K7" s="18">
        <f t="shared" si="2"/>
        <v>17875</v>
      </c>
      <c r="L7" s="18">
        <v>3025.0000000000005</v>
      </c>
      <c r="M7" s="18">
        <v>3245.0000000000005</v>
      </c>
      <c r="N7" s="18">
        <v>3850.0000000000005</v>
      </c>
      <c r="O7" s="18">
        <f t="shared" si="3"/>
        <v>10120.000000000002</v>
      </c>
      <c r="P7" s="18">
        <v>3630.0000000000005</v>
      </c>
      <c r="Q7" s="18">
        <v>2970.0000000000005</v>
      </c>
      <c r="R7" s="18">
        <v>3245.0000000000005</v>
      </c>
      <c r="S7" s="18">
        <f t="shared" si="4"/>
        <v>9845.0000000000018</v>
      </c>
      <c r="T7" s="18">
        <f t="shared" si="5"/>
        <v>19965.000000000004</v>
      </c>
      <c r="U7" s="19">
        <f t="shared" si="6"/>
        <v>37840</v>
      </c>
    </row>
    <row r="8" spans="2:21" x14ac:dyDescent="0.15">
      <c r="B8" s="14" t="s">
        <v>18</v>
      </c>
      <c r="C8" s="18">
        <v>2750</v>
      </c>
      <c r="D8" s="18">
        <v>2035.0000000000002</v>
      </c>
      <c r="E8" s="18">
        <v>2090</v>
      </c>
      <c r="F8" s="18">
        <f t="shared" si="0"/>
        <v>6875</v>
      </c>
      <c r="G8" s="18">
        <v>2255</v>
      </c>
      <c r="H8" s="18">
        <v>2200</v>
      </c>
      <c r="I8" s="18">
        <v>2530</v>
      </c>
      <c r="J8" s="18">
        <f t="shared" si="1"/>
        <v>6985</v>
      </c>
      <c r="K8" s="18">
        <f t="shared" si="2"/>
        <v>13860</v>
      </c>
      <c r="L8" s="18">
        <v>2310</v>
      </c>
      <c r="M8" s="18">
        <v>2420</v>
      </c>
      <c r="N8" s="18">
        <v>2860.0000000000005</v>
      </c>
      <c r="O8" s="18">
        <f t="shared" si="3"/>
        <v>7590</v>
      </c>
      <c r="P8" s="18">
        <v>2530</v>
      </c>
      <c r="Q8" s="18">
        <v>2750</v>
      </c>
      <c r="R8" s="18">
        <v>2530</v>
      </c>
      <c r="S8" s="18">
        <f t="shared" si="4"/>
        <v>7810</v>
      </c>
      <c r="T8" s="18">
        <f t="shared" si="5"/>
        <v>15400</v>
      </c>
      <c r="U8" s="19">
        <f t="shared" si="6"/>
        <v>29260</v>
      </c>
    </row>
    <row r="9" spans="2:21" x14ac:dyDescent="0.15">
      <c r="B9" s="20" t="s">
        <v>39</v>
      </c>
      <c r="C9" s="15">
        <f>SUM(C4:C8)</f>
        <v>9020</v>
      </c>
      <c r="D9" s="15">
        <f t="shared" ref="D9:R9" si="7">SUM(D4:D8)</f>
        <v>8360</v>
      </c>
      <c r="E9" s="15">
        <f t="shared" si="7"/>
        <v>7260</v>
      </c>
      <c r="F9" s="15">
        <f t="shared" si="0"/>
        <v>24640</v>
      </c>
      <c r="G9" s="15">
        <f t="shared" si="7"/>
        <v>7920.0000000000009</v>
      </c>
      <c r="H9" s="15">
        <f t="shared" si="7"/>
        <v>8305</v>
      </c>
      <c r="I9" s="15">
        <f t="shared" si="7"/>
        <v>8305</v>
      </c>
      <c r="J9" s="15">
        <f t="shared" si="1"/>
        <v>24530</v>
      </c>
      <c r="K9" s="15">
        <f t="shared" si="2"/>
        <v>49170</v>
      </c>
      <c r="L9" s="15">
        <f t="shared" si="7"/>
        <v>8305</v>
      </c>
      <c r="M9" s="15">
        <f t="shared" si="7"/>
        <v>8360</v>
      </c>
      <c r="N9" s="15">
        <f t="shared" si="7"/>
        <v>10340</v>
      </c>
      <c r="O9" s="15">
        <f t="shared" si="3"/>
        <v>27005</v>
      </c>
      <c r="P9" s="15">
        <f t="shared" si="7"/>
        <v>9405</v>
      </c>
      <c r="Q9" s="15">
        <f t="shared" si="7"/>
        <v>8855</v>
      </c>
      <c r="R9" s="15">
        <f t="shared" si="7"/>
        <v>8635</v>
      </c>
      <c r="S9" s="15">
        <f t="shared" si="4"/>
        <v>26895</v>
      </c>
      <c r="T9" s="15">
        <f t="shared" si="5"/>
        <v>53900</v>
      </c>
      <c r="U9" s="21">
        <f t="shared" si="6"/>
        <v>103070</v>
      </c>
    </row>
    <row r="10" spans="2:21" x14ac:dyDescent="0.15">
      <c r="B10" s="14" t="s">
        <v>19</v>
      </c>
      <c r="C10" s="18">
        <v>2530</v>
      </c>
      <c r="D10" s="18">
        <v>2145</v>
      </c>
      <c r="E10" s="18">
        <v>2860.0000000000005</v>
      </c>
      <c r="F10" s="18">
        <f t="shared" si="0"/>
        <v>7535</v>
      </c>
      <c r="G10" s="18">
        <v>2200</v>
      </c>
      <c r="H10" s="18">
        <v>2585</v>
      </c>
      <c r="I10" s="18">
        <v>2970.0000000000005</v>
      </c>
      <c r="J10" s="18">
        <f t="shared" si="1"/>
        <v>7755</v>
      </c>
      <c r="K10" s="18">
        <f t="shared" si="2"/>
        <v>15290</v>
      </c>
      <c r="L10" s="18">
        <v>2860.0000000000005</v>
      </c>
      <c r="M10" s="18">
        <v>3135.0000000000005</v>
      </c>
      <c r="N10" s="18">
        <v>3080.0000000000005</v>
      </c>
      <c r="O10" s="18">
        <f t="shared" si="3"/>
        <v>9075.0000000000018</v>
      </c>
      <c r="P10" s="18">
        <v>2860.0000000000005</v>
      </c>
      <c r="Q10" s="18">
        <v>2310</v>
      </c>
      <c r="R10" s="18">
        <v>2310</v>
      </c>
      <c r="S10" s="18">
        <f t="shared" si="4"/>
        <v>7480</v>
      </c>
      <c r="T10" s="18">
        <f t="shared" si="5"/>
        <v>16555</v>
      </c>
      <c r="U10" s="19">
        <f t="shared" si="6"/>
        <v>31845</v>
      </c>
    </row>
    <row r="11" spans="2:21" x14ac:dyDescent="0.15">
      <c r="B11" s="14" t="s">
        <v>21</v>
      </c>
      <c r="C11" s="18">
        <v>1760.0000000000002</v>
      </c>
      <c r="D11" s="18">
        <v>1375</v>
      </c>
      <c r="E11" s="18">
        <v>1045</v>
      </c>
      <c r="F11" s="18">
        <f t="shared" si="0"/>
        <v>4180</v>
      </c>
      <c r="G11" s="18">
        <v>1595.0000000000002</v>
      </c>
      <c r="H11" s="18">
        <v>1815.0000000000002</v>
      </c>
      <c r="I11" s="18">
        <v>1155</v>
      </c>
      <c r="J11" s="18">
        <f t="shared" si="1"/>
        <v>4565</v>
      </c>
      <c r="K11" s="18">
        <f t="shared" si="2"/>
        <v>8745</v>
      </c>
      <c r="L11" s="18">
        <v>1540.0000000000002</v>
      </c>
      <c r="M11" s="18">
        <v>1760.0000000000002</v>
      </c>
      <c r="N11" s="18">
        <v>1980.0000000000002</v>
      </c>
      <c r="O11" s="18">
        <f t="shared" si="3"/>
        <v>5280.0000000000009</v>
      </c>
      <c r="P11" s="18">
        <v>1870.0000000000002</v>
      </c>
      <c r="Q11" s="18">
        <v>1650.0000000000002</v>
      </c>
      <c r="R11" s="18">
        <v>1870.0000000000002</v>
      </c>
      <c r="S11" s="18">
        <f t="shared" si="4"/>
        <v>5390.0000000000009</v>
      </c>
      <c r="T11" s="18">
        <f t="shared" si="5"/>
        <v>10670.000000000002</v>
      </c>
      <c r="U11" s="19">
        <f t="shared" si="6"/>
        <v>19415</v>
      </c>
    </row>
    <row r="12" spans="2:21" x14ac:dyDescent="0.15">
      <c r="B12" s="14" t="s">
        <v>22</v>
      </c>
      <c r="C12" s="18">
        <v>990.00000000000011</v>
      </c>
      <c r="D12" s="18">
        <v>1100</v>
      </c>
      <c r="E12" s="18">
        <v>770.00000000000011</v>
      </c>
      <c r="F12" s="18">
        <f t="shared" si="0"/>
        <v>2860</v>
      </c>
      <c r="G12" s="18">
        <v>1265</v>
      </c>
      <c r="H12" s="18">
        <v>1100</v>
      </c>
      <c r="I12" s="18">
        <v>935.00000000000011</v>
      </c>
      <c r="J12" s="18">
        <f t="shared" si="1"/>
        <v>3300</v>
      </c>
      <c r="K12" s="18">
        <f t="shared" si="2"/>
        <v>6160</v>
      </c>
      <c r="L12" s="18">
        <v>880.00000000000011</v>
      </c>
      <c r="M12" s="18">
        <v>1210</v>
      </c>
      <c r="N12" s="18">
        <v>880.00000000000011</v>
      </c>
      <c r="O12" s="18">
        <f t="shared" si="3"/>
        <v>2970</v>
      </c>
      <c r="P12" s="18">
        <v>1045</v>
      </c>
      <c r="Q12" s="18">
        <v>1045</v>
      </c>
      <c r="R12" s="18">
        <v>935.00000000000011</v>
      </c>
      <c r="S12" s="18">
        <f t="shared" si="4"/>
        <v>3025</v>
      </c>
      <c r="T12" s="18">
        <f t="shared" si="5"/>
        <v>5995</v>
      </c>
      <c r="U12" s="19">
        <f t="shared" si="6"/>
        <v>12155</v>
      </c>
    </row>
    <row r="13" spans="2:21" x14ac:dyDescent="0.15">
      <c r="B13" s="14" t="s">
        <v>23</v>
      </c>
      <c r="C13" s="18">
        <v>1980.0000000000002</v>
      </c>
      <c r="D13" s="18">
        <v>1320</v>
      </c>
      <c r="E13" s="18">
        <v>1155</v>
      </c>
      <c r="F13" s="18">
        <f t="shared" si="0"/>
        <v>4455</v>
      </c>
      <c r="G13" s="18">
        <v>1925.0000000000002</v>
      </c>
      <c r="H13" s="18">
        <v>1485.0000000000002</v>
      </c>
      <c r="I13" s="18">
        <v>1925.0000000000002</v>
      </c>
      <c r="J13" s="18">
        <f t="shared" si="1"/>
        <v>5335.0000000000009</v>
      </c>
      <c r="K13" s="18">
        <f t="shared" si="2"/>
        <v>9790</v>
      </c>
      <c r="L13" s="18">
        <v>1045</v>
      </c>
      <c r="M13" s="18">
        <v>1210</v>
      </c>
      <c r="N13" s="18">
        <v>1320</v>
      </c>
      <c r="O13" s="18">
        <f t="shared" si="3"/>
        <v>3575</v>
      </c>
      <c r="P13" s="18">
        <v>1870.0000000000002</v>
      </c>
      <c r="Q13" s="18">
        <v>1650.0000000000002</v>
      </c>
      <c r="R13" s="18">
        <v>2090</v>
      </c>
      <c r="S13" s="18">
        <f t="shared" si="4"/>
        <v>5610</v>
      </c>
      <c r="T13" s="18">
        <f t="shared" si="5"/>
        <v>9185</v>
      </c>
      <c r="U13" s="19">
        <f t="shared" si="6"/>
        <v>18975</v>
      </c>
    </row>
    <row r="14" spans="2:21" x14ac:dyDescent="0.15">
      <c r="B14" s="20" t="s">
        <v>40</v>
      </c>
      <c r="C14" s="15">
        <f>SUM(C10:C13)</f>
        <v>7260</v>
      </c>
      <c r="D14" s="15">
        <f t="shared" ref="D14:R14" si="8">SUM(D10:D13)</f>
        <v>5940</v>
      </c>
      <c r="E14" s="15">
        <f t="shared" si="8"/>
        <v>5830.0000000000009</v>
      </c>
      <c r="F14" s="15">
        <f t="shared" si="0"/>
        <v>19030</v>
      </c>
      <c r="G14" s="15">
        <f t="shared" si="8"/>
        <v>6985</v>
      </c>
      <c r="H14" s="15">
        <f t="shared" si="8"/>
        <v>6985</v>
      </c>
      <c r="I14" s="15">
        <f t="shared" si="8"/>
        <v>6985</v>
      </c>
      <c r="J14" s="15">
        <f t="shared" si="1"/>
        <v>20955</v>
      </c>
      <c r="K14" s="15">
        <f t="shared" si="2"/>
        <v>39985</v>
      </c>
      <c r="L14" s="15">
        <f t="shared" si="8"/>
        <v>6325.0000000000009</v>
      </c>
      <c r="M14" s="15">
        <f t="shared" si="8"/>
        <v>7315.0000000000009</v>
      </c>
      <c r="N14" s="15">
        <f t="shared" si="8"/>
        <v>7260.0000000000009</v>
      </c>
      <c r="O14" s="15">
        <f t="shared" si="3"/>
        <v>20900.000000000004</v>
      </c>
      <c r="P14" s="15">
        <f t="shared" si="8"/>
        <v>7645.0000000000009</v>
      </c>
      <c r="Q14" s="15">
        <f t="shared" si="8"/>
        <v>6655</v>
      </c>
      <c r="R14" s="15">
        <f t="shared" si="8"/>
        <v>7205</v>
      </c>
      <c r="S14" s="15">
        <f t="shared" si="4"/>
        <v>21505</v>
      </c>
      <c r="T14" s="15">
        <f t="shared" si="5"/>
        <v>42405</v>
      </c>
      <c r="U14" s="21">
        <f t="shared" si="6"/>
        <v>82390</v>
      </c>
    </row>
    <row r="15" spans="2:21" x14ac:dyDescent="0.15">
      <c r="B15" s="20" t="s">
        <v>41</v>
      </c>
      <c r="C15" s="15">
        <f>SUM(C14,C9)</f>
        <v>16280</v>
      </c>
      <c r="D15" s="15">
        <f t="shared" ref="D15:R15" si="9">SUM(D14,D9)</f>
        <v>14300</v>
      </c>
      <c r="E15" s="15">
        <f t="shared" si="9"/>
        <v>13090</v>
      </c>
      <c r="F15" s="15">
        <f t="shared" si="0"/>
        <v>43670</v>
      </c>
      <c r="G15" s="15">
        <f t="shared" si="9"/>
        <v>14905</v>
      </c>
      <c r="H15" s="15">
        <f t="shared" si="9"/>
        <v>15290</v>
      </c>
      <c r="I15" s="15">
        <f t="shared" si="9"/>
        <v>15290</v>
      </c>
      <c r="J15" s="15">
        <f t="shared" si="1"/>
        <v>45485</v>
      </c>
      <c r="K15" s="15">
        <f t="shared" si="2"/>
        <v>89155</v>
      </c>
      <c r="L15" s="15">
        <f t="shared" si="9"/>
        <v>14630</v>
      </c>
      <c r="M15" s="15">
        <f t="shared" si="9"/>
        <v>15675</v>
      </c>
      <c r="N15" s="15">
        <f t="shared" si="9"/>
        <v>17600</v>
      </c>
      <c r="O15" s="15">
        <f t="shared" si="3"/>
        <v>47905</v>
      </c>
      <c r="P15" s="15">
        <f t="shared" si="9"/>
        <v>17050</v>
      </c>
      <c r="Q15" s="15">
        <f t="shared" si="9"/>
        <v>15510</v>
      </c>
      <c r="R15" s="15">
        <f t="shared" si="9"/>
        <v>15840</v>
      </c>
      <c r="S15" s="15">
        <f>SUM(P15:R15)</f>
        <v>48400</v>
      </c>
      <c r="T15" s="15">
        <f t="shared" si="5"/>
        <v>96305</v>
      </c>
      <c r="U15" s="21">
        <f t="shared" si="6"/>
        <v>185460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workbookViewId="0"/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1" t="s">
        <v>52</v>
      </c>
      <c r="J1" s="3" t="s">
        <v>10</v>
      </c>
    </row>
    <row r="3" spans="2:12" x14ac:dyDescent="0.15">
      <c r="B3" s="4" t="s">
        <v>11</v>
      </c>
      <c r="C3" s="4" t="s">
        <v>13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12</v>
      </c>
      <c r="J3" s="4" t="s">
        <v>27</v>
      </c>
      <c r="K3" s="4" t="s">
        <v>46</v>
      </c>
      <c r="L3" s="4" t="s">
        <v>31</v>
      </c>
    </row>
    <row r="4" spans="2:12" x14ac:dyDescent="0.15">
      <c r="B4" s="5" t="s">
        <v>15</v>
      </c>
      <c r="C4" s="6">
        <v>729</v>
      </c>
      <c r="D4" s="6">
        <v>648</v>
      </c>
      <c r="E4" s="6">
        <v>972.00000000000011</v>
      </c>
      <c r="F4" s="6">
        <v>1013.0000000000001</v>
      </c>
      <c r="G4" s="6">
        <v>891</v>
      </c>
      <c r="H4" s="6">
        <v>810</v>
      </c>
      <c r="I4" s="6">
        <v>5500</v>
      </c>
      <c r="J4" s="6">
        <f>SUM(C4:H4)</f>
        <v>5063</v>
      </c>
      <c r="K4" s="7">
        <f>J4/I4</f>
        <v>0.92054545454545456</v>
      </c>
      <c r="L4" s="7">
        <v>0.99509999999999998</v>
      </c>
    </row>
    <row r="5" spans="2:12" x14ac:dyDescent="0.15">
      <c r="B5" s="5" t="s">
        <v>16</v>
      </c>
      <c r="C5" s="6">
        <v>769.00000000000011</v>
      </c>
      <c r="D5" s="6">
        <v>654</v>
      </c>
      <c r="E5" s="6">
        <v>878</v>
      </c>
      <c r="F5" s="6">
        <v>612</v>
      </c>
      <c r="G5" s="6">
        <v>720</v>
      </c>
      <c r="H5" s="6">
        <v>608.00000000000011</v>
      </c>
      <c r="I5" s="6">
        <v>3500</v>
      </c>
      <c r="J5" s="6">
        <f t="shared" ref="J5:J13" si="0">SUM(C5:H5)</f>
        <v>4241</v>
      </c>
      <c r="K5" s="7">
        <f t="shared" ref="K5:K13" si="1">J5/I5</f>
        <v>1.2117142857142857</v>
      </c>
      <c r="L5" s="7">
        <v>1.0281</v>
      </c>
    </row>
    <row r="6" spans="2:12" x14ac:dyDescent="0.15">
      <c r="B6" s="5" t="s">
        <v>17</v>
      </c>
      <c r="C6" s="33">
        <v>589</v>
      </c>
      <c r="D6" s="33">
        <v>687</v>
      </c>
      <c r="E6" s="6">
        <v>815</v>
      </c>
      <c r="F6" s="6">
        <v>772</v>
      </c>
      <c r="G6" s="33">
        <v>685</v>
      </c>
      <c r="H6" s="33">
        <v>682</v>
      </c>
      <c r="I6" s="6">
        <v>4500</v>
      </c>
      <c r="J6" s="6">
        <f t="shared" si="0"/>
        <v>4230</v>
      </c>
      <c r="K6" s="7">
        <f t="shared" si="1"/>
        <v>0.94</v>
      </c>
      <c r="L6" s="7">
        <v>0.99650000000000005</v>
      </c>
    </row>
    <row r="7" spans="2:12" x14ac:dyDescent="0.15">
      <c r="B7" s="5" t="s">
        <v>20</v>
      </c>
      <c r="C7" s="6">
        <v>2228.0000000000005</v>
      </c>
      <c r="D7" s="6">
        <v>2395</v>
      </c>
      <c r="E7" s="6">
        <v>2835</v>
      </c>
      <c r="F7" s="6">
        <v>2673.0000000000005</v>
      </c>
      <c r="G7" s="6">
        <v>2187.0000000000005</v>
      </c>
      <c r="H7" s="6">
        <v>2390.0000000000005</v>
      </c>
      <c r="I7" s="6">
        <v>15500</v>
      </c>
      <c r="J7" s="6">
        <f t="shared" si="0"/>
        <v>14708</v>
      </c>
      <c r="K7" s="7">
        <f t="shared" si="1"/>
        <v>0.94890322580645159</v>
      </c>
      <c r="L7" s="7">
        <v>1.0098</v>
      </c>
    </row>
    <row r="8" spans="2:12" x14ac:dyDescent="0.15">
      <c r="B8" s="5" t="s">
        <v>18</v>
      </c>
      <c r="C8" s="6">
        <v>1712</v>
      </c>
      <c r="D8" s="6">
        <v>1782.0000000000002</v>
      </c>
      <c r="E8" s="6">
        <v>2108</v>
      </c>
      <c r="F8" s="6">
        <v>1865</v>
      </c>
      <c r="G8" s="6">
        <v>2025</v>
      </c>
      <c r="H8" s="6">
        <v>1863</v>
      </c>
      <c r="I8" s="6">
        <v>11500</v>
      </c>
      <c r="J8" s="6">
        <f t="shared" si="0"/>
        <v>11355</v>
      </c>
      <c r="K8" s="7">
        <f t="shared" si="1"/>
        <v>0.98739130434782607</v>
      </c>
      <c r="L8" s="7">
        <v>1.0396000000000001</v>
      </c>
    </row>
    <row r="9" spans="2:12" x14ac:dyDescent="0.15">
      <c r="B9" s="5" t="s">
        <v>19</v>
      </c>
      <c r="C9" s="6">
        <v>2103</v>
      </c>
      <c r="D9" s="6">
        <v>2309</v>
      </c>
      <c r="E9" s="6">
        <v>2268.0000000000005</v>
      </c>
      <c r="F9" s="6">
        <v>2106</v>
      </c>
      <c r="G9" s="6">
        <v>1705</v>
      </c>
      <c r="H9" s="6">
        <v>1701.0000000000005</v>
      </c>
      <c r="I9" s="6">
        <v>12500</v>
      </c>
      <c r="J9" s="6">
        <f t="shared" si="0"/>
        <v>12192</v>
      </c>
      <c r="K9" s="7">
        <f t="shared" si="1"/>
        <v>0.97536</v>
      </c>
      <c r="L9" s="7">
        <v>1.008</v>
      </c>
    </row>
    <row r="10" spans="2:12" x14ac:dyDescent="0.15">
      <c r="B10" s="5" t="s">
        <v>21</v>
      </c>
      <c r="C10" s="6">
        <v>1134.0000000000002</v>
      </c>
      <c r="D10" s="6">
        <v>1296</v>
      </c>
      <c r="E10" s="6">
        <v>1458</v>
      </c>
      <c r="F10" s="6">
        <v>1379</v>
      </c>
      <c r="G10" s="6">
        <v>1214</v>
      </c>
      <c r="H10" s="6">
        <v>1376</v>
      </c>
      <c r="I10" s="6">
        <v>6500</v>
      </c>
      <c r="J10" s="6">
        <f t="shared" si="0"/>
        <v>7857</v>
      </c>
      <c r="K10" s="7">
        <f t="shared" si="1"/>
        <v>1.2087692307692308</v>
      </c>
      <c r="L10" s="7">
        <v>1.0061</v>
      </c>
    </row>
    <row r="11" spans="2:12" x14ac:dyDescent="0.15">
      <c r="B11" s="5" t="s">
        <v>22</v>
      </c>
      <c r="C11" s="6">
        <v>668</v>
      </c>
      <c r="D11" s="6">
        <v>851</v>
      </c>
      <c r="E11" s="6">
        <v>678</v>
      </c>
      <c r="F11" s="6">
        <v>790</v>
      </c>
      <c r="G11" s="6">
        <v>780</v>
      </c>
      <c r="H11" s="6">
        <v>689.00000000000011</v>
      </c>
      <c r="I11" s="6">
        <v>4500</v>
      </c>
      <c r="J11" s="6">
        <f t="shared" si="0"/>
        <v>4456</v>
      </c>
      <c r="K11" s="7">
        <f t="shared" si="1"/>
        <v>0.99022222222222223</v>
      </c>
      <c r="L11" s="7">
        <v>0.98540000000000005</v>
      </c>
    </row>
    <row r="12" spans="2:12" x14ac:dyDescent="0.15">
      <c r="B12" s="5" t="s">
        <v>23</v>
      </c>
      <c r="C12" s="6">
        <v>770.00000000000023</v>
      </c>
      <c r="D12" s="6">
        <v>855</v>
      </c>
      <c r="E12" s="6">
        <v>982</v>
      </c>
      <c r="F12" s="6">
        <v>1377.0000000000002</v>
      </c>
      <c r="G12" s="6">
        <v>1215.0000000000002</v>
      </c>
      <c r="H12" s="6">
        <v>1539.0000000000002</v>
      </c>
      <c r="I12" s="6">
        <v>7500</v>
      </c>
      <c r="J12" s="6">
        <f t="shared" si="0"/>
        <v>6738</v>
      </c>
      <c r="K12" s="7">
        <f t="shared" si="1"/>
        <v>0.89839999999999998</v>
      </c>
      <c r="L12" s="7">
        <v>0.96379999999999999</v>
      </c>
    </row>
    <row r="13" spans="2:12" x14ac:dyDescent="0.15">
      <c r="B13" s="4" t="s">
        <v>24</v>
      </c>
      <c r="C13" s="8">
        <f t="shared" ref="C13:H13" si="2">SUM(C4:C12)</f>
        <v>10702</v>
      </c>
      <c r="D13" s="8">
        <f t="shared" si="2"/>
        <v>11477</v>
      </c>
      <c r="E13" s="8">
        <f t="shared" si="2"/>
        <v>12994</v>
      </c>
      <c r="F13" s="8">
        <f t="shared" si="2"/>
        <v>12587</v>
      </c>
      <c r="G13" s="8">
        <f t="shared" si="2"/>
        <v>11422</v>
      </c>
      <c r="H13" s="8">
        <f t="shared" si="2"/>
        <v>11658</v>
      </c>
      <c r="I13" s="8">
        <f>SUM(I4:I12)</f>
        <v>71500</v>
      </c>
      <c r="J13" s="8">
        <f t="shared" si="0"/>
        <v>70840</v>
      </c>
      <c r="K13" s="9">
        <f t="shared" si="1"/>
        <v>0.99076923076923074</v>
      </c>
      <c r="L13" s="9">
        <v>1.0067999999999999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/>
  </sheetViews>
  <sheetFormatPr defaultColWidth="9" defaultRowHeight="13.5" x14ac:dyDescent="0.15"/>
  <cols>
    <col min="1" max="1" width="1.625" style="23" customWidth="1"/>
    <col min="2" max="5" width="15.625" style="23" customWidth="1"/>
    <col min="6" max="6" width="18.125" style="23" customWidth="1"/>
    <col min="7" max="7" width="15.625" style="23" customWidth="1"/>
    <col min="8" max="16384" width="9" style="23"/>
  </cols>
  <sheetData>
    <row r="1" spans="2:6" ht="18.75" x14ac:dyDescent="0.15">
      <c r="B1" s="2" t="s">
        <v>54</v>
      </c>
      <c r="E1" s="24" t="s">
        <v>10</v>
      </c>
    </row>
    <row r="3" spans="2:6" x14ac:dyDescent="0.15">
      <c r="B3" s="4" t="s">
        <v>55</v>
      </c>
      <c r="C3" s="26">
        <f>SUM(実績合計2015[年間実績])</f>
        <v>167060</v>
      </c>
    </row>
    <row r="5" spans="2:6" x14ac:dyDescent="0.15">
      <c r="B5" s="27" t="s">
        <v>11</v>
      </c>
      <c r="C5" s="28" t="s">
        <v>27</v>
      </c>
      <c r="D5" s="28" t="s">
        <v>28</v>
      </c>
      <c r="E5" s="37" t="s">
        <v>51</v>
      </c>
      <c r="F5" s="38" t="s">
        <v>47</v>
      </c>
    </row>
    <row r="6" spans="2:6" x14ac:dyDescent="0.15">
      <c r="B6" s="29" t="s">
        <v>15</v>
      </c>
      <c r="C6" s="26">
        <f>'2015上期'!J4</f>
        <v>5063</v>
      </c>
      <c r="D6" s="26">
        <f>'2015下期'!J4</f>
        <v>6414</v>
      </c>
      <c r="E6" s="39">
        <f>SUM(実績合計2015[[#This Row],[上期実績]:[下期実績]])</f>
        <v>11477</v>
      </c>
      <c r="F6" s="30" t="s">
        <v>58</v>
      </c>
    </row>
    <row r="7" spans="2:6" x14ac:dyDescent="0.15">
      <c r="B7" s="29" t="s">
        <v>16</v>
      </c>
      <c r="C7" s="26">
        <f>'2015上期'!J5</f>
        <v>4241</v>
      </c>
      <c r="D7" s="26">
        <f>'2015下期'!J5</f>
        <v>5506</v>
      </c>
      <c r="E7" s="26">
        <f>SUM(実績合計2015[[#This Row],[上期実績]:[下期実績]])</f>
        <v>9747</v>
      </c>
      <c r="F7" s="30" t="s">
        <v>59</v>
      </c>
    </row>
    <row r="8" spans="2:6" x14ac:dyDescent="0.15">
      <c r="B8" s="29" t="s">
        <v>17</v>
      </c>
      <c r="C8" s="26">
        <f>'2015上期'!J6</f>
        <v>4230</v>
      </c>
      <c r="D8" s="26">
        <f>'2015下期'!J6</f>
        <v>5774</v>
      </c>
      <c r="E8" s="26">
        <f>SUM(実績合計2015[[#This Row],[上期実績]:[下期実績]])</f>
        <v>10004</v>
      </c>
      <c r="F8" s="30" t="s">
        <v>58</v>
      </c>
    </row>
    <row r="9" spans="2:6" x14ac:dyDescent="0.15">
      <c r="B9" s="29" t="s">
        <v>20</v>
      </c>
      <c r="C9" s="26">
        <f>'2015上期'!J7</f>
        <v>14708</v>
      </c>
      <c r="D9" s="26">
        <f>'2015下期'!J7</f>
        <v>20492</v>
      </c>
      <c r="E9" s="26">
        <f>SUM(実績合計2015[[#This Row],[上期実績]:[下期実績]])</f>
        <v>35200</v>
      </c>
      <c r="F9" s="30" t="s">
        <v>58</v>
      </c>
    </row>
    <row r="10" spans="2:6" x14ac:dyDescent="0.15">
      <c r="B10" s="29" t="s">
        <v>18</v>
      </c>
      <c r="C10" s="26">
        <f>'2015上期'!J8</f>
        <v>11355</v>
      </c>
      <c r="D10" s="26">
        <f>'2015下期'!J8</f>
        <v>15682</v>
      </c>
      <c r="E10" s="26">
        <f>SUM(実績合計2015[[#This Row],[上期実績]:[下期実績]])</f>
        <v>27037</v>
      </c>
      <c r="F10" s="30" t="s">
        <v>58</v>
      </c>
    </row>
    <row r="11" spans="2:6" x14ac:dyDescent="0.15">
      <c r="B11" s="29" t="s">
        <v>19</v>
      </c>
      <c r="C11" s="26">
        <f>'2015上期'!J9</f>
        <v>12192</v>
      </c>
      <c r="D11" s="26">
        <f>'2015下期'!J9</f>
        <v>17206</v>
      </c>
      <c r="E11" s="26">
        <f>SUM(実績合計2015[[#This Row],[上期実績]:[下期実績]])</f>
        <v>29398</v>
      </c>
      <c r="F11" s="30" t="s">
        <v>58</v>
      </c>
    </row>
    <row r="12" spans="2:6" x14ac:dyDescent="0.15">
      <c r="B12" s="29" t="s">
        <v>21</v>
      </c>
      <c r="C12" s="26">
        <f>'2015上期'!J10</f>
        <v>7857</v>
      </c>
      <c r="D12" s="26">
        <f>'2015下期'!J10</f>
        <v>10405</v>
      </c>
      <c r="E12" s="26">
        <f>SUM(実績合計2015[[#This Row],[上期実績]:[下期実績]])</f>
        <v>18262</v>
      </c>
      <c r="F12" s="30" t="s">
        <v>59</v>
      </c>
    </row>
    <row r="13" spans="2:6" x14ac:dyDescent="0.15">
      <c r="B13" s="29" t="s">
        <v>22</v>
      </c>
      <c r="C13" s="26">
        <f>'2015上期'!J11</f>
        <v>4456</v>
      </c>
      <c r="D13" s="26">
        <f>'2015下期'!J11</f>
        <v>5704</v>
      </c>
      <c r="E13" s="26">
        <f>SUM(実績合計2015[[#This Row],[上期実績]:[下期実績]])</f>
        <v>10160</v>
      </c>
      <c r="F13" s="30" t="s">
        <v>58</v>
      </c>
    </row>
    <row r="14" spans="2:6" x14ac:dyDescent="0.15">
      <c r="B14" s="31" t="s">
        <v>23</v>
      </c>
      <c r="C14" s="32">
        <f>'2015上期'!J12</f>
        <v>6738</v>
      </c>
      <c r="D14" s="32">
        <f>'2015下期'!J12</f>
        <v>9037</v>
      </c>
      <c r="E14" s="32">
        <f>SUM(実績合計2015[[#This Row],[上期実績]:[下期実績]])</f>
        <v>15775</v>
      </c>
      <c r="F14" s="30" t="s">
        <v>58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workbookViewId="0">
      <selection activeCell="L4" sqref="L4"/>
    </sheetView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1" t="s">
        <v>29</v>
      </c>
      <c r="J1" s="3" t="s">
        <v>10</v>
      </c>
    </row>
    <row r="3" spans="2:12" x14ac:dyDescent="0.15">
      <c r="B3" s="4" t="s">
        <v>11</v>
      </c>
      <c r="C3" s="4" t="s">
        <v>13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12</v>
      </c>
      <c r="J3" s="4" t="s">
        <v>27</v>
      </c>
      <c r="K3" s="4" t="s">
        <v>46</v>
      </c>
      <c r="L3" s="4" t="s">
        <v>31</v>
      </c>
    </row>
    <row r="4" spans="2:12" x14ac:dyDescent="0.15">
      <c r="B4" s="5" t="s">
        <v>15</v>
      </c>
      <c r="C4" s="6">
        <v>711</v>
      </c>
      <c r="D4" s="6">
        <v>667</v>
      </c>
      <c r="E4" s="6">
        <v>957</v>
      </c>
      <c r="F4" s="6">
        <v>1109</v>
      </c>
      <c r="G4" s="6">
        <v>914</v>
      </c>
      <c r="H4" s="6">
        <v>823</v>
      </c>
      <c r="I4" s="6">
        <v>6500</v>
      </c>
      <c r="J4" s="6">
        <f>SUM(C4:H4)</f>
        <v>5181</v>
      </c>
      <c r="K4" s="7">
        <f>J4/I4</f>
        <v>0.79707692307692313</v>
      </c>
      <c r="L4" s="7">
        <f>J4/'2015上期'!J4</f>
        <v>1.0233063401145566</v>
      </c>
    </row>
    <row r="5" spans="2:12" x14ac:dyDescent="0.15">
      <c r="B5" s="5" t="s">
        <v>16</v>
      </c>
      <c r="C5" s="6">
        <v>743</v>
      </c>
      <c r="D5" s="6">
        <v>673</v>
      </c>
      <c r="E5" s="6">
        <v>919</v>
      </c>
      <c r="F5" s="6">
        <v>605</v>
      </c>
      <c r="G5" s="6">
        <v>723</v>
      </c>
      <c r="H5" s="6">
        <v>608</v>
      </c>
      <c r="I5" s="6">
        <v>4500</v>
      </c>
      <c r="J5" s="6">
        <f t="shared" ref="J5:J13" si="0">SUM(C5:H5)</f>
        <v>4271</v>
      </c>
      <c r="K5" s="7">
        <f t="shared" ref="K5:K13" si="1">J5/I5</f>
        <v>0.94911111111111113</v>
      </c>
      <c r="L5" s="7">
        <f>J5/'2015上期'!J5</f>
        <v>1.0070738033482669</v>
      </c>
    </row>
    <row r="6" spans="2:12" x14ac:dyDescent="0.15">
      <c r="B6" s="5" t="s">
        <v>17</v>
      </c>
      <c r="C6" s="6">
        <v>692</v>
      </c>
      <c r="D6" s="6">
        <v>687</v>
      </c>
      <c r="E6" s="6">
        <v>817</v>
      </c>
      <c r="F6" s="6">
        <v>762</v>
      </c>
      <c r="G6" s="6">
        <v>668</v>
      </c>
      <c r="H6" s="6">
        <v>662</v>
      </c>
      <c r="I6" s="6">
        <v>5500</v>
      </c>
      <c r="J6" s="6">
        <f t="shared" si="0"/>
        <v>4288</v>
      </c>
      <c r="K6" s="7">
        <f t="shared" si="1"/>
        <v>0.77963636363636368</v>
      </c>
      <c r="L6" s="7">
        <f>J6/'2015上期'!J6</f>
        <v>1.0137115839243498</v>
      </c>
    </row>
    <row r="7" spans="2:12" x14ac:dyDescent="0.15">
      <c r="B7" s="5" t="s">
        <v>20</v>
      </c>
      <c r="C7" s="6">
        <v>2261</v>
      </c>
      <c r="D7" s="6">
        <v>2670</v>
      </c>
      <c r="E7" s="6">
        <v>3188</v>
      </c>
      <c r="F7" s="6">
        <v>2935</v>
      </c>
      <c r="G7" s="6">
        <v>2354</v>
      </c>
      <c r="H7" s="6">
        <v>2647</v>
      </c>
      <c r="I7" s="6">
        <v>16500</v>
      </c>
      <c r="J7" s="6">
        <f t="shared" si="0"/>
        <v>16055</v>
      </c>
      <c r="K7" s="7">
        <f t="shared" si="1"/>
        <v>0.97303030303030302</v>
      </c>
      <c r="L7" s="7">
        <f>J7/'2015上期'!J7</f>
        <v>1.0915828120750612</v>
      </c>
    </row>
    <row r="8" spans="2:12" x14ac:dyDescent="0.15">
      <c r="B8" s="5" t="s">
        <v>18</v>
      </c>
      <c r="C8" s="6">
        <v>1828</v>
      </c>
      <c r="D8" s="6">
        <v>1929</v>
      </c>
      <c r="E8" s="6">
        <v>2225</v>
      </c>
      <c r="F8" s="6">
        <v>2065</v>
      </c>
      <c r="G8" s="6">
        <v>2080</v>
      </c>
      <c r="H8" s="6">
        <v>1973</v>
      </c>
      <c r="I8" s="6">
        <v>12500</v>
      </c>
      <c r="J8" s="6">
        <f t="shared" si="0"/>
        <v>12100</v>
      </c>
      <c r="K8" s="7">
        <f t="shared" si="1"/>
        <v>0.96799999999999997</v>
      </c>
      <c r="L8" s="7">
        <f>J8/'2015上期'!J8</f>
        <v>1.0656098634962572</v>
      </c>
    </row>
    <row r="9" spans="2:12" x14ac:dyDescent="0.15">
      <c r="B9" s="5" t="s">
        <v>19</v>
      </c>
      <c r="C9" s="6">
        <v>2244</v>
      </c>
      <c r="D9" s="6">
        <v>2360</v>
      </c>
      <c r="E9" s="6">
        <v>2473</v>
      </c>
      <c r="F9" s="6">
        <v>2228</v>
      </c>
      <c r="G9" s="6">
        <v>1781</v>
      </c>
      <c r="H9" s="6">
        <v>1749</v>
      </c>
      <c r="I9" s="6">
        <v>13500</v>
      </c>
      <c r="J9" s="6">
        <f t="shared" si="0"/>
        <v>12835</v>
      </c>
      <c r="K9" s="7">
        <f t="shared" si="1"/>
        <v>0.95074074074074078</v>
      </c>
      <c r="L9" s="7">
        <f>J9/'2015上期'!J9</f>
        <v>1.052739501312336</v>
      </c>
    </row>
    <row r="10" spans="2:12" x14ac:dyDescent="0.15">
      <c r="B10" s="5" t="s">
        <v>21</v>
      </c>
      <c r="C10" s="6">
        <v>1191</v>
      </c>
      <c r="D10" s="6">
        <v>1359</v>
      </c>
      <c r="E10" s="6">
        <v>1484</v>
      </c>
      <c r="F10" s="6">
        <v>1452</v>
      </c>
      <c r="G10" s="6">
        <v>1241</v>
      </c>
      <c r="H10" s="6">
        <v>1434</v>
      </c>
      <c r="I10" s="6">
        <v>7500</v>
      </c>
      <c r="J10" s="6">
        <f t="shared" si="0"/>
        <v>8161</v>
      </c>
      <c r="K10" s="7">
        <f t="shared" si="1"/>
        <v>1.0881333333333334</v>
      </c>
      <c r="L10" s="7">
        <f>J10/'2015上期'!J10</f>
        <v>1.038691612574774</v>
      </c>
    </row>
    <row r="11" spans="2:12" x14ac:dyDescent="0.15">
      <c r="B11" s="5" t="s">
        <v>22</v>
      </c>
      <c r="C11" s="6">
        <v>647</v>
      </c>
      <c r="D11" s="6">
        <v>888</v>
      </c>
      <c r="E11" s="6">
        <v>636</v>
      </c>
      <c r="F11" s="6">
        <v>755</v>
      </c>
      <c r="G11" s="6">
        <v>766</v>
      </c>
      <c r="H11" s="6">
        <v>688</v>
      </c>
      <c r="I11" s="6">
        <v>5500</v>
      </c>
      <c r="J11" s="6">
        <f t="shared" si="0"/>
        <v>4380</v>
      </c>
      <c r="K11" s="7">
        <f t="shared" si="1"/>
        <v>0.79636363636363638</v>
      </c>
      <c r="L11" s="7">
        <f>J11/'2015上期'!J11</f>
        <v>0.98294434470377023</v>
      </c>
    </row>
    <row r="12" spans="2:12" x14ac:dyDescent="0.15">
      <c r="B12" s="5" t="s">
        <v>23</v>
      </c>
      <c r="C12" s="6">
        <v>763</v>
      </c>
      <c r="D12" s="6">
        <v>879</v>
      </c>
      <c r="E12" s="6">
        <v>993</v>
      </c>
      <c r="F12" s="6">
        <v>1499</v>
      </c>
      <c r="G12" s="6">
        <v>1231</v>
      </c>
      <c r="H12" s="6">
        <v>1615</v>
      </c>
      <c r="I12" s="6">
        <v>7500</v>
      </c>
      <c r="J12" s="6">
        <f t="shared" si="0"/>
        <v>6980</v>
      </c>
      <c r="K12" s="7">
        <f t="shared" si="1"/>
        <v>0.93066666666666664</v>
      </c>
      <c r="L12" s="7">
        <f>J12/'2015上期'!J12</f>
        <v>1.0359157019887206</v>
      </c>
    </row>
    <row r="13" spans="2:12" x14ac:dyDescent="0.15">
      <c r="B13" s="4" t="s">
        <v>24</v>
      </c>
      <c r="C13" s="11">
        <f t="shared" ref="C13:H13" si="2">SUM(C4:C12)</f>
        <v>11080</v>
      </c>
      <c r="D13" s="11">
        <f t="shared" si="2"/>
        <v>12112</v>
      </c>
      <c r="E13" s="11">
        <f t="shared" si="2"/>
        <v>13692</v>
      </c>
      <c r="F13" s="11">
        <f t="shared" si="2"/>
        <v>13410</v>
      </c>
      <c r="G13" s="11">
        <f t="shared" si="2"/>
        <v>11758</v>
      </c>
      <c r="H13" s="11">
        <f t="shared" si="2"/>
        <v>12199</v>
      </c>
      <c r="I13" s="8">
        <f>SUM(I4:I12)</f>
        <v>79500</v>
      </c>
      <c r="J13" s="8">
        <f t="shared" si="0"/>
        <v>74251</v>
      </c>
      <c r="K13" s="9">
        <f t="shared" si="1"/>
        <v>0.93397484276729559</v>
      </c>
      <c r="L13" s="9">
        <f>J13/'2015上期'!J13</f>
        <v>1.048150762281197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workbookViewId="0"/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2" t="s">
        <v>30</v>
      </c>
      <c r="J1" s="3" t="s">
        <v>10</v>
      </c>
    </row>
    <row r="3" spans="2:12" x14ac:dyDescent="0.15">
      <c r="B3" s="10" t="s">
        <v>11</v>
      </c>
      <c r="C3" s="10" t="s">
        <v>25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12</v>
      </c>
      <c r="J3" s="10" t="s">
        <v>28</v>
      </c>
      <c r="K3" s="10" t="s">
        <v>46</v>
      </c>
      <c r="L3" s="4" t="s">
        <v>31</v>
      </c>
    </row>
    <row r="4" spans="2:12" x14ac:dyDescent="0.15">
      <c r="B4" s="5" t="s">
        <v>15</v>
      </c>
      <c r="C4" s="6">
        <v>898</v>
      </c>
      <c r="D4" s="6">
        <v>803</v>
      </c>
      <c r="E4" s="6">
        <v>1351</v>
      </c>
      <c r="F4" s="6">
        <v>1357</v>
      </c>
      <c r="G4" s="6">
        <v>1193</v>
      </c>
      <c r="H4" s="6">
        <v>1052</v>
      </c>
      <c r="I4" s="6">
        <v>7000</v>
      </c>
      <c r="J4" s="6">
        <f>SUM(C4:H4)</f>
        <v>6654</v>
      </c>
      <c r="K4" s="7">
        <f>J4/I4</f>
        <v>0.95057142857142862</v>
      </c>
      <c r="L4" s="7">
        <f>J4/'2015下期'!J4</f>
        <v>1.0374181478016837</v>
      </c>
    </row>
    <row r="5" spans="2:12" x14ac:dyDescent="0.15">
      <c r="B5" s="5" t="s">
        <v>16</v>
      </c>
      <c r="C5" s="6">
        <v>1036</v>
      </c>
      <c r="D5" s="6">
        <v>792</v>
      </c>
      <c r="E5" s="6">
        <v>1176</v>
      </c>
      <c r="F5" s="6">
        <v>806</v>
      </c>
      <c r="G5" s="6">
        <v>957</v>
      </c>
      <c r="H5" s="6">
        <v>768</v>
      </c>
      <c r="I5" s="6">
        <v>5000</v>
      </c>
      <c r="J5" s="6">
        <f t="shared" ref="J5:J13" si="0">SUM(C5:H5)</f>
        <v>5535</v>
      </c>
      <c r="K5" s="7">
        <f t="shared" ref="K5:K13" si="1">J5/I5</f>
        <v>1.107</v>
      </c>
      <c r="L5" s="7">
        <f>J5/'2015下期'!J5</f>
        <v>1.0052669814747548</v>
      </c>
    </row>
    <row r="6" spans="2:12" x14ac:dyDescent="0.15">
      <c r="B6" s="5" t="s">
        <v>17</v>
      </c>
      <c r="C6" s="6">
        <v>889</v>
      </c>
      <c r="D6" s="6">
        <v>936</v>
      </c>
      <c r="E6" s="6">
        <v>1044</v>
      </c>
      <c r="F6" s="6">
        <v>954</v>
      </c>
      <c r="G6" s="6">
        <v>894</v>
      </c>
      <c r="H6" s="6">
        <v>854</v>
      </c>
      <c r="I6" s="6">
        <v>6000</v>
      </c>
      <c r="J6" s="6">
        <f t="shared" si="0"/>
        <v>5571</v>
      </c>
      <c r="K6" s="7">
        <f t="shared" si="1"/>
        <v>0.92849999999999999</v>
      </c>
      <c r="L6" s="7">
        <f>J6/'2015下期'!J6</f>
        <v>0.96484239695185314</v>
      </c>
    </row>
    <row r="7" spans="2:12" x14ac:dyDescent="0.15">
      <c r="B7" s="5" t="s">
        <v>20</v>
      </c>
      <c r="C7" s="6">
        <v>3000</v>
      </c>
      <c r="D7" s="6">
        <v>3286</v>
      </c>
      <c r="E7" s="6">
        <v>4052</v>
      </c>
      <c r="F7" s="6">
        <v>3617</v>
      </c>
      <c r="G7" s="6">
        <v>3059</v>
      </c>
      <c r="H7" s="6">
        <v>3492</v>
      </c>
      <c r="I7" s="6">
        <v>17000</v>
      </c>
      <c r="J7" s="6">
        <f t="shared" si="0"/>
        <v>20506</v>
      </c>
      <c r="K7" s="7">
        <f t="shared" si="1"/>
        <v>1.2062352941176471</v>
      </c>
      <c r="L7" s="7">
        <f>J7/'2015下期'!J7</f>
        <v>1.0006831934413429</v>
      </c>
    </row>
    <row r="8" spans="2:12" x14ac:dyDescent="0.15">
      <c r="B8" s="5" t="s">
        <v>18</v>
      </c>
      <c r="C8" s="6">
        <v>2336</v>
      </c>
      <c r="D8" s="6">
        <v>2527</v>
      </c>
      <c r="E8" s="6">
        <v>2921</v>
      </c>
      <c r="F8" s="6">
        <v>2497</v>
      </c>
      <c r="G8" s="6">
        <v>2710</v>
      </c>
      <c r="H8" s="6">
        <v>2709</v>
      </c>
      <c r="I8" s="6">
        <v>13000</v>
      </c>
      <c r="J8" s="6">
        <f t="shared" si="0"/>
        <v>15700</v>
      </c>
      <c r="K8" s="7">
        <f t="shared" si="1"/>
        <v>1.2076923076923076</v>
      </c>
      <c r="L8" s="7">
        <f>J8/'2015下期'!J8</f>
        <v>1.0011478127789823</v>
      </c>
    </row>
    <row r="9" spans="2:12" x14ac:dyDescent="0.15">
      <c r="B9" s="5" t="s">
        <v>19</v>
      </c>
      <c r="C9" s="6">
        <v>2789</v>
      </c>
      <c r="D9" s="6">
        <v>3074</v>
      </c>
      <c r="E9" s="6">
        <v>3207</v>
      </c>
      <c r="F9" s="6">
        <v>2959</v>
      </c>
      <c r="G9" s="6">
        <v>2310</v>
      </c>
      <c r="H9" s="6">
        <v>2331</v>
      </c>
      <c r="I9" s="6">
        <v>14000</v>
      </c>
      <c r="J9" s="6">
        <f t="shared" si="0"/>
        <v>16670</v>
      </c>
      <c r="K9" s="7">
        <f t="shared" si="1"/>
        <v>1.1907142857142856</v>
      </c>
      <c r="L9" s="7">
        <f>J9/'2015下期'!J9</f>
        <v>0.96884807625247005</v>
      </c>
    </row>
    <row r="10" spans="2:12" x14ac:dyDescent="0.15">
      <c r="B10" s="5" t="s">
        <v>21</v>
      </c>
      <c r="C10" s="6">
        <v>1535</v>
      </c>
      <c r="D10" s="6">
        <v>1816</v>
      </c>
      <c r="E10" s="6">
        <v>1938</v>
      </c>
      <c r="F10" s="6">
        <v>1896</v>
      </c>
      <c r="G10" s="6">
        <v>1728</v>
      </c>
      <c r="H10" s="6">
        <v>1863</v>
      </c>
      <c r="I10" s="6">
        <v>8000</v>
      </c>
      <c r="J10" s="6">
        <f t="shared" si="0"/>
        <v>10776</v>
      </c>
      <c r="K10" s="7">
        <f t="shared" si="1"/>
        <v>1.347</v>
      </c>
      <c r="L10" s="7">
        <f>J10/'2015下期'!J10</f>
        <v>1.0356559346468044</v>
      </c>
    </row>
    <row r="11" spans="2:12" x14ac:dyDescent="0.15">
      <c r="B11" s="5" t="s">
        <v>22</v>
      </c>
      <c r="C11" s="6">
        <v>821</v>
      </c>
      <c r="D11" s="6">
        <v>1167</v>
      </c>
      <c r="E11" s="6">
        <v>835</v>
      </c>
      <c r="F11" s="6">
        <v>979</v>
      </c>
      <c r="G11" s="6">
        <v>1044</v>
      </c>
      <c r="H11" s="6">
        <v>918</v>
      </c>
      <c r="I11" s="6">
        <v>6000</v>
      </c>
      <c r="J11" s="6">
        <f t="shared" si="0"/>
        <v>5764</v>
      </c>
      <c r="K11" s="7">
        <f t="shared" si="1"/>
        <v>0.96066666666666667</v>
      </c>
      <c r="L11" s="7">
        <f>J11/'2015下期'!J11</f>
        <v>1.0105189340813465</v>
      </c>
    </row>
    <row r="12" spans="2:12" x14ac:dyDescent="0.15">
      <c r="B12" s="5" t="s">
        <v>23</v>
      </c>
      <c r="C12" s="6">
        <v>994</v>
      </c>
      <c r="D12" s="6">
        <v>1161</v>
      </c>
      <c r="E12" s="6">
        <v>1348</v>
      </c>
      <c r="F12" s="6">
        <v>1852</v>
      </c>
      <c r="G12" s="6">
        <v>1678</v>
      </c>
      <c r="H12" s="6">
        <v>2073</v>
      </c>
      <c r="I12" s="6">
        <v>8000</v>
      </c>
      <c r="J12" s="6">
        <f t="shared" si="0"/>
        <v>9106</v>
      </c>
      <c r="K12" s="7">
        <f t="shared" si="1"/>
        <v>1.13825</v>
      </c>
      <c r="L12" s="7">
        <f>J12/'2015下期'!J12</f>
        <v>1.0076352771937589</v>
      </c>
    </row>
    <row r="13" spans="2:12" x14ac:dyDescent="0.15">
      <c r="B13" s="10" t="s">
        <v>24</v>
      </c>
      <c r="C13" s="11">
        <f t="shared" ref="C13:H13" si="2">SUM(C4:C12)</f>
        <v>14298</v>
      </c>
      <c r="D13" s="11">
        <f t="shared" si="2"/>
        <v>15562</v>
      </c>
      <c r="E13" s="11">
        <f t="shared" si="2"/>
        <v>17872</v>
      </c>
      <c r="F13" s="11">
        <f t="shared" si="2"/>
        <v>16917</v>
      </c>
      <c r="G13" s="11">
        <f t="shared" si="2"/>
        <v>15573</v>
      </c>
      <c r="H13" s="11">
        <f t="shared" si="2"/>
        <v>16060</v>
      </c>
      <c r="I13" s="11">
        <f>SUM(I4:I12)</f>
        <v>84000</v>
      </c>
      <c r="J13" s="11">
        <f t="shared" si="0"/>
        <v>96282</v>
      </c>
      <c r="K13" s="9">
        <f t="shared" si="1"/>
        <v>1.1462142857142856</v>
      </c>
      <c r="L13" s="9">
        <f>J13/'2015下期'!J13</f>
        <v>1.0006443566826024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/>
  </sheetViews>
  <sheetFormatPr defaultColWidth="9" defaultRowHeight="13.5" x14ac:dyDescent="0.15"/>
  <cols>
    <col min="1" max="1" width="1.625" style="23" customWidth="1"/>
    <col min="2" max="5" width="15.625" style="23" customWidth="1"/>
    <col min="6" max="6" width="18.125" style="23" customWidth="1"/>
    <col min="7" max="7" width="15.625" style="23" customWidth="1"/>
    <col min="8" max="16384" width="9" style="23"/>
  </cols>
  <sheetData>
    <row r="1" spans="2:6" ht="18.75" x14ac:dyDescent="0.15">
      <c r="B1" s="2" t="s">
        <v>60</v>
      </c>
      <c r="E1" s="24" t="s">
        <v>10</v>
      </c>
    </row>
    <row r="3" spans="2:6" x14ac:dyDescent="0.15">
      <c r="B3" s="4" t="s">
        <v>55</v>
      </c>
      <c r="C3" s="26">
        <f>SUM(実績合計2016[年間実績])</f>
        <v>170533</v>
      </c>
    </row>
    <row r="5" spans="2:6" x14ac:dyDescent="0.15">
      <c r="B5" s="27" t="s">
        <v>11</v>
      </c>
      <c r="C5" s="28" t="s">
        <v>27</v>
      </c>
      <c r="D5" s="28" t="s">
        <v>28</v>
      </c>
      <c r="E5" s="37" t="s">
        <v>51</v>
      </c>
      <c r="F5" s="38" t="s">
        <v>47</v>
      </c>
    </row>
    <row r="6" spans="2:6" x14ac:dyDescent="0.15">
      <c r="B6" s="29" t="s">
        <v>15</v>
      </c>
      <c r="C6" s="26">
        <f>'2016上期'!J4</f>
        <v>5181</v>
      </c>
      <c r="D6" s="26">
        <f>'2016下期'!J4</f>
        <v>6654</v>
      </c>
      <c r="E6" s="39">
        <f>SUM(実績合計2016[[#This Row],[上期実績]:[下期実績]])</f>
        <v>11835</v>
      </c>
      <c r="F6" s="30" t="s">
        <v>58</v>
      </c>
    </row>
    <row r="7" spans="2:6" x14ac:dyDescent="0.15">
      <c r="B7" s="29" t="s">
        <v>16</v>
      </c>
      <c r="C7" s="26">
        <f>'2016上期'!J5</f>
        <v>4271</v>
      </c>
      <c r="D7" s="26">
        <f>'2016下期'!J5</f>
        <v>5535</v>
      </c>
      <c r="E7" s="26">
        <f>SUM(実績合計2016[[#This Row],[上期実績]:[下期実績]])</f>
        <v>9806</v>
      </c>
      <c r="F7" s="30" t="s">
        <v>59</v>
      </c>
    </row>
    <row r="8" spans="2:6" x14ac:dyDescent="0.15">
      <c r="B8" s="29" t="s">
        <v>17</v>
      </c>
      <c r="C8" s="26">
        <f>'2016上期'!J6</f>
        <v>4288</v>
      </c>
      <c r="D8" s="26">
        <f>'2016下期'!J6</f>
        <v>5571</v>
      </c>
      <c r="E8" s="26">
        <f>SUM(実績合計2016[[#This Row],[上期実績]:[下期実績]])</f>
        <v>9859</v>
      </c>
      <c r="F8" s="30" t="s">
        <v>58</v>
      </c>
    </row>
    <row r="9" spans="2:6" x14ac:dyDescent="0.15">
      <c r="B9" s="29" t="s">
        <v>20</v>
      </c>
      <c r="C9" s="26">
        <f>'2016上期'!J7</f>
        <v>16055</v>
      </c>
      <c r="D9" s="26">
        <f>'2016下期'!J7</f>
        <v>20506</v>
      </c>
      <c r="E9" s="26">
        <f>SUM(実績合計2016[[#This Row],[上期実績]:[下期実績]])</f>
        <v>36561</v>
      </c>
      <c r="F9" s="30" t="s">
        <v>59</v>
      </c>
    </row>
    <row r="10" spans="2:6" x14ac:dyDescent="0.15">
      <c r="B10" s="29" t="s">
        <v>18</v>
      </c>
      <c r="C10" s="26">
        <f>'2016上期'!J8</f>
        <v>12100</v>
      </c>
      <c r="D10" s="26">
        <f>'2016下期'!J8</f>
        <v>15700</v>
      </c>
      <c r="E10" s="26">
        <f>SUM(実績合計2016[[#This Row],[上期実績]:[下期実績]])</f>
        <v>27800</v>
      </c>
      <c r="F10" s="30" t="s">
        <v>59</v>
      </c>
    </row>
    <row r="11" spans="2:6" x14ac:dyDescent="0.15">
      <c r="B11" s="29" t="s">
        <v>19</v>
      </c>
      <c r="C11" s="26">
        <f>'2016上期'!J9</f>
        <v>12835</v>
      </c>
      <c r="D11" s="26">
        <f>'2016下期'!J9</f>
        <v>16670</v>
      </c>
      <c r="E11" s="26">
        <f>SUM(実績合計2016[[#This Row],[上期実績]:[下期実績]])</f>
        <v>29505</v>
      </c>
      <c r="F11" s="30" t="s">
        <v>59</v>
      </c>
    </row>
    <row r="12" spans="2:6" x14ac:dyDescent="0.15">
      <c r="B12" s="29" t="s">
        <v>21</v>
      </c>
      <c r="C12" s="26">
        <f>'2016上期'!J10</f>
        <v>8161</v>
      </c>
      <c r="D12" s="26">
        <f>'2016下期'!J10</f>
        <v>10776</v>
      </c>
      <c r="E12" s="26">
        <f>SUM(実績合計2016[[#This Row],[上期実績]:[下期実績]])</f>
        <v>18937</v>
      </c>
      <c r="F12" s="30" t="s">
        <v>59</v>
      </c>
    </row>
    <row r="13" spans="2:6" x14ac:dyDescent="0.15">
      <c r="B13" s="29" t="s">
        <v>22</v>
      </c>
      <c r="C13" s="26">
        <f>'2016上期'!J11</f>
        <v>4380</v>
      </c>
      <c r="D13" s="26">
        <f>'2016下期'!J11</f>
        <v>5764</v>
      </c>
      <c r="E13" s="26">
        <f>SUM(実績合計2016[[#This Row],[上期実績]:[下期実績]])</f>
        <v>10144</v>
      </c>
      <c r="F13" s="30" t="s">
        <v>58</v>
      </c>
    </row>
    <row r="14" spans="2:6" x14ac:dyDescent="0.15">
      <c r="B14" s="31" t="s">
        <v>23</v>
      </c>
      <c r="C14" s="32">
        <f>'2016上期'!J12</f>
        <v>6980</v>
      </c>
      <c r="D14" s="32">
        <f>'2016下期'!J12</f>
        <v>9106</v>
      </c>
      <c r="E14" s="32">
        <f>SUM(実績合計2016[[#This Row],[上期実績]:[下期実績]])</f>
        <v>16086</v>
      </c>
      <c r="F14" s="30" t="s">
        <v>59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workbookViewId="0"/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1" t="s">
        <v>43</v>
      </c>
      <c r="J1" s="3" t="s">
        <v>10</v>
      </c>
    </row>
    <row r="3" spans="2:12" x14ac:dyDescent="0.15">
      <c r="B3" s="4" t="s">
        <v>11</v>
      </c>
      <c r="C3" s="4" t="s">
        <v>13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12</v>
      </c>
      <c r="J3" s="4" t="s">
        <v>27</v>
      </c>
      <c r="K3" s="4" t="s">
        <v>46</v>
      </c>
      <c r="L3" s="4" t="s">
        <v>31</v>
      </c>
    </row>
    <row r="4" spans="2:12" x14ac:dyDescent="0.15">
      <c r="B4" s="5" t="s">
        <v>15</v>
      </c>
      <c r="C4" s="6">
        <v>1106</v>
      </c>
      <c r="D4" s="6">
        <v>1156</v>
      </c>
      <c r="E4" s="6">
        <v>998</v>
      </c>
      <c r="F4" s="6">
        <v>883</v>
      </c>
      <c r="G4" s="6">
        <v>1047</v>
      </c>
      <c r="H4" s="6">
        <v>1386</v>
      </c>
      <c r="I4" s="6">
        <v>6500</v>
      </c>
      <c r="J4" s="6">
        <f t="shared" ref="J4:J13" si="0">SUM(C4:H4)</f>
        <v>6576</v>
      </c>
      <c r="K4" s="7">
        <f>J4/I4</f>
        <v>1.0116923076923077</v>
      </c>
      <c r="L4" s="7">
        <f>J4/'2016上期'!J4</f>
        <v>1.269253039953677</v>
      </c>
    </row>
    <row r="5" spans="2:12" x14ac:dyDescent="0.15">
      <c r="B5" s="5" t="s">
        <v>16</v>
      </c>
      <c r="C5" s="6">
        <v>773</v>
      </c>
      <c r="D5" s="6">
        <v>937</v>
      </c>
      <c r="E5" s="6">
        <v>1102</v>
      </c>
      <c r="F5" s="6">
        <v>993</v>
      </c>
      <c r="G5" s="6">
        <v>772</v>
      </c>
      <c r="H5" s="6">
        <v>942</v>
      </c>
      <c r="I5" s="6">
        <v>4500</v>
      </c>
      <c r="J5" s="6">
        <f t="shared" si="0"/>
        <v>5519</v>
      </c>
      <c r="K5" s="7">
        <f t="shared" ref="K5:K13" si="1">J5/I5</f>
        <v>1.2264444444444444</v>
      </c>
      <c r="L5" s="7">
        <f>J5/'2016上期'!J5</f>
        <v>1.2922032310934208</v>
      </c>
    </row>
    <row r="6" spans="2:12" x14ac:dyDescent="0.15">
      <c r="B6" s="5" t="s">
        <v>17</v>
      </c>
      <c r="C6" s="6">
        <v>997</v>
      </c>
      <c r="D6" s="6">
        <v>1105</v>
      </c>
      <c r="E6" s="6">
        <v>776</v>
      </c>
      <c r="F6" s="6">
        <v>885</v>
      </c>
      <c r="G6" s="6">
        <v>1054</v>
      </c>
      <c r="H6" s="6">
        <v>609</v>
      </c>
      <c r="I6" s="6">
        <v>5500</v>
      </c>
      <c r="J6" s="6">
        <f t="shared" si="0"/>
        <v>5426</v>
      </c>
      <c r="K6" s="7">
        <f t="shared" si="1"/>
        <v>0.9865454545454545</v>
      </c>
      <c r="L6" s="7">
        <f>J6/'2016上期'!J6</f>
        <v>1.2653917910447761</v>
      </c>
    </row>
    <row r="7" spans="2:12" x14ac:dyDescent="0.15">
      <c r="B7" s="5" t="s">
        <v>20</v>
      </c>
      <c r="C7" s="6">
        <v>3444</v>
      </c>
      <c r="D7" s="6">
        <v>3166</v>
      </c>
      <c r="E7" s="6">
        <v>2326</v>
      </c>
      <c r="F7" s="6">
        <v>2935</v>
      </c>
      <c r="G7" s="6">
        <v>3274</v>
      </c>
      <c r="H7" s="6">
        <v>2888</v>
      </c>
      <c r="I7" s="6">
        <v>16500</v>
      </c>
      <c r="J7" s="6">
        <f t="shared" si="0"/>
        <v>18033</v>
      </c>
      <c r="K7" s="7">
        <f t="shared" si="1"/>
        <v>1.0929090909090908</v>
      </c>
      <c r="L7" s="7">
        <f>J7/'2016上期'!J7</f>
        <v>1.123201494861414</v>
      </c>
    </row>
    <row r="8" spans="2:12" x14ac:dyDescent="0.15">
      <c r="B8" s="5" t="s">
        <v>18</v>
      </c>
      <c r="C8" s="6">
        <v>2758</v>
      </c>
      <c r="D8" s="6">
        <v>2043</v>
      </c>
      <c r="E8" s="6">
        <v>2098</v>
      </c>
      <c r="F8" s="6">
        <v>2277</v>
      </c>
      <c r="G8" s="6">
        <v>2208</v>
      </c>
      <c r="H8" s="6">
        <v>2552</v>
      </c>
      <c r="I8" s="6">
        <v>12500</v>
      </c>
      <c r="J8" s="6">
        <f t="shared" si="0"/>
        <v>13936</v>
      </c>
      <c r="K8" s="7">
        <f t="shared" si="1"/>
        <v>1.1148800000000001</v>
      </c>
      <c r="L8" s="7">
        <f>J8/'2016上期'!J8</f>
        <v>1.1517355371900826</v>
      </c>
    </row>
    <row r="9" spans="2:12" x14ac:dyDescent="0.15">
      <c r="B9" s="5" t="s">
        <v>19</v>
      </c>
      <c r="C9" s="6">
        <v>2537</v>
      </c>
      <c r="D9" s="6">
        <v>2149</v>
      </c>
      <c r="E9" s="6">
        <v>2862</v>
      </c>
      <c r="F9" s="6">
        <v>2204</v>
      </c>
      <c r="G9" s="6">
        <v>2608</v>
      </c>
      <c r="H9" s="6">
        <v>2999</v>
      </c>
      <c r="I9" s="6">
        <v>13500</v>
      </c>
      <c r="J9" s="6">
        <f t="shared" si="0"/>
        <v>15359</v>
      </c>
      <c r="K9" s="7">
        <f t="shared" si="1"/>
        <v>1.1377037037037037</v>
      </c>
      <c r="L9" s="7">
        <f>J9/'2016上期'!J9</f>
        <v>1.1966497857421114</v>
      </c>
    </row>
    <row r="10" spans="2:12" x14ac:dyDescent="0.15">
      <c r="B10" s="5" t="s">
        <v>21</v>
      </c>
      <c r="C10" s="6">
        <v>1765</v>
      </c>
      <c r="D10" s="6">
        <v>1384</v>
      </c>
      <c r="E10" s="6">
        <v>1050</v>
      </c>
      <c r="F10" s="6">
        <v>1599</v>
      </c>
      <c r="G10" s="6">
        <v>1827</v>
      </c>
      <c r="H10" s="6">
        <v>1163</v>
      </c>
      <c r="I10" s="6">
        <v>7500</v>
      </c>
      <c r="J10" s="6">
        <f t="shared" si="0"/>
        <v>8788</v>
      </c>
      <c r="K10" s="7">
        <f t="shared" si="1"/>
        <v>1.1717333333333333</v>
      </c>
      <c r="L10" s="7">
        <f>J10/'2016上期'!J10</f>
        <v>1.0768288199975493</v>
      </c>
    </row>
    <row r="11" spans="2:12" x14ac:dyDescent="0.15">
      <c r="B11" s="5" t="s">
        <v>22</v>
      </c>
      <c r="C11" s="6">
        <v>992</v>
      </c>
      <c r="D11" s="6">
        <v>1104</v>
      </c>
      <c r="E11" s="6">
        <v>775</v>
      </c>
      <c r="F11" s="6">
        <v>1276</v>
      </c>
      <c r="G11" s="6">
        <v>1108</v>
      </c>
      <c r="H11" s="6">
        <v>943</v>
      </c>
      <c r="I11" s="6">
        <v>5500</v>
      </c>
      <c r="J11" s="6">
        <f t="shared" si="0"/>
        <v>6198</v>
      </c>
      <c r="K11" s="7">
        <f t="shared" si="1"/>
        <v>1.1269090909090909</v>
      </c>
      <c r="L11" s="7">
        <f>J11/'2016上期'!J11</f>
        <v>1.4150684931506849</v>
      </c>
    </row>
    <row r="12" spans="2:12" x14ac:dyDescent="0.15">
      <c r="B12" s="5" t="s">
        <v>23</v>
      </c>
      <c r="C12" s="6">
        <v>1993</v>
      </c>
      <c r="D12" s="6">
        <v>1323</v>
      </c>
      <c r="E12" s="6">
        <v>1165</v>
      </c>
      <c r="F12" s="6">
        <v>1942</v>
      </c>
      <c r="G12" s="6">
        <v>1499</v>
      </c>
      <c r="H12" s="6">
        <v>1940</v>
      </c>
      <c r="I12" s="6">
        <v>8500</v>
      </c>
      <c r="J12" s="6">
        <f t="shared" si="0"/>
        <v>9862</v>
      </c>
      <c r="K12" s="7">
        <f t="shared" si="1"/>
        <v>1.160235294117647</v>
      </c>
      <c r="L12" s="7">
        <f>J12/'2016上期'!J12</f>
        <v>1.4128939828080229</v>
      </c>
    </row>
    <row r="13" spans="2:12" x14ac:dyDescent="0.15">
      <c r="B13" s="4" t="s">
        <v>24</v>
      </c>
      <c r="C13" s="8">
        <f t="shared" ref="C13:H13" si="2">SUM(C4:C12)</f>
        <v>16365</v>
      </c>
      <c r="D13" s="8">
        <f t="shared" si="2"/>
        <v>14367</v>
      </c>
      <c r="E13" s="8">
        <f t="shared" si="2"/>
        <v>13152</v>
      </c>
      <c r="F13" s="8">
        <f t="shared" si="2"/>
        <v>14994</v>
      </c>
      <c r="G13" s="8">
        <f t="shared" si="2"/>
        <v>15397</v>
      </c>
      <c r="H13" s="8">
        <f t="shared" si="2"/>
        <v>15422</v>
      </c>
      <c r="I13" s="8">
        <f>SUM(I4:I12)</f>
        <v>80500</v>
      </c>
      <c r="J13" s="8">
        <f t="shared" si="0"/>
        <v>89697</v>
      </c>
      <c r="K13" s="9">
        <f t="shared" si="1"/>
        <v>1.114248447204969</v>
      </c>
      <c r="L13" s="9">
        <f>J13/'2016上期'!J13</f>
        <v>1.2080241343550928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workbookViewId="0"/>
  </sheetViews>
  <sheetFormatPr defaultRowHeight="13.5" x14ac:dyDescent="0.15"/>
  <cols>
    <col min="1" max="1" width="1.625" customWidth="1"/>
    <col min="2" max="2" width="12.625" customWidth="1"/>
    <col min="3" max="12" width="10.625" customWidth="1"/>
  </cols>
  <sheetData>
    <row r="1" spans="2:12" ht="18.75" x14ac:dyDescent="0.15">
      <c r="B1" s="2" t="s">
        <v>42</v>
      </c>
      <c r="J1" s="3" t="s">
        <v>10</v>
      </c>
    </row>
    <row r="3" spans="2:12" x14ac:dyDescent="0.15">
      <c r="B3" s="10" t="s">
        <v>11</v>
      </c>
      <c r="C3" s="10" t="s">
        <v>25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12</v>
      </c>
      <c r="J3" s="10" t="s">
        <v>28</v>
      </c>
      <c r="K3" s="10" t="s">
        <v>46</v>
      </c>
      <c r="L3" s="4" t="s">
        <v>31</v>
      </c>
    </row>
    <row r="4" spans="2:12" x14ac:dyDescent="0.15">
      <c r="B4" s="5" t="s">
        <v>15</v>
      </c>
      <c r="C4" s="6">
        <v>841</v>
      </c>
      <c r="D4" s="6">
        <v>715</v>
      </c>
      <c r="E4" s="6">
        <v>1432</v>
      </c>
      <c r="F4" s="6">
        <v>1477</v>
      </c>
      <c r="G4" s="6">
        <v>1118</v>
      </c>
      <c r="H4" s="6">
        <v>1186</v>
      </c>
      <c r="I4" s="6">
        <v>7500</v>
      </c>
      <c r="J4" s="6">
        <f t="shared" ref="J4:J13" si="0">SUM(C4:H4)</f>
        <v>6769</v>
      </c>
      <c r="K4" s="7">
        <f>J4/I4</f>
        <v>0.9025333333333333</v>
      </c>
      <c r="L4" s="7">
        <f>J4/'2016下期'!J4</f>
        <v>1.017282837391043</v>
      </c>
    </row>
    <row r="5" spans="2:12" x14ac:dyDescent="0.15">
      <c r="B5" s="5" t="s">
        <v>16</v>
      </c>
      <c r="C5" s="6">
        <v>948</v>
      </c>
      <c r="D5" s="6">
        <v>754</v>
      </c>
      <c r="E5" s="6">
        <v>1169</v>
      </c>
      <c r="F5" s="6">
        <v>704</v>
      </c>
      <c r="G5" s="6">
        <v>954</v>
      </c>
      <c r="H5" s="6">
        <v>670</v>
      </c>
      <c r="I5" s="6">
        <v>5500</v>
      </c>
      <c r="J5" s="6">
        <f t="shared" si="0"/>
        <v>5199</v>
      </c>
      <c r="K5" s="7">
        <f t="shared" ref="K5:K13" si="1">J5/I5</f>
        <v>0.94527272727272726</v>
      </c>
      <c r="L5" s="7">
        <f>J5/'2016下期'!J5</f>
        <v>0.9392953929539295</v>
      </c>
    </row>
    <row r="6" spans="2:12" x14ac:dyDescent="0.15">
      <c r="B6" s="5" t="s">
        <v>17</v>
      </c>
      <c r="C6" s="6">
        <v>946</v>
      </c>
      <c r="D6" s="6">
        <v>767</v>
      </c>
      <c r="E6" s="6">
        <v>1096</v>
      </c>
      <c r="F6" s="6">
        <v>887</v>
      </c>
      <c r="G6" s="6">
        <v>1005</v>
      </c>
      <c r="H6" s="6">
        <v>1036</v>
      </c>
      <c r="I6" s="6">
        <v>6500</v>
      </c>
      <c r="J6" s="6">
        <f t="shared" si="0"/>
        <v>5737</v>
      </c>
      <c r="K6" s="7">
        <f t="shared" si="1"/>
        <v>0.88261538461538458</v>
      </c>
      <c r="L6" s="7">
        <f>J6/'2016下期'!J6</f>
        <v>1.0297971638844015</v>
      </c>
    </row>
    <row r="7" spans="2:12" x14ac:dyDescent="0.15">
      <c r="B7" s="5" t="s">
        <v>20</v>
      </c>
      <c r="C7" s="6">
        <v>2733</v>
      </c>
      <c r="D7" s="6">
        <v>3123</v>
      </c>
      <c r="E7" s="6">
        <v>4023</v>
      </c>
      <c r="F7" s="6">
        <v>2915</v>
      </c>
      <c r="G7" s="6">
        <v>2756</v>
      </c>
      <c r="H7" s="6">
        <v>2801</v>
      </c>
      <c r="I7" s="6">
        <v>17500</v>
      </c>
      <c r="J7" s="6">
        <f t="shared" si="0"/>
        <v>18351</v>
      </c>
      <c r="K7" s="7">
        <f t="shared" si="1"/>
        <v>1.0486285714285715</v>
      </c>
      <c r="L7" s="7">
        <f>J7/'2016下期'!J7</f>
        <v>0.89490880717838683</v>
      </c>
    </row>
    <row r="8" spans="2:12" x14ac:dyDescent="0.15">
      <c r="B8" s="5" t="s">
        <v>18</v>
      </c>
      <c r="C8" s="6">
        <v>2163</v>
      </c>
      <c r="D8" s="6">
        <v>2360</v>
      </c>
      <c r="E8" s="6">
        <v>2631</v>
      </c>
      <c r="F8" s="6">
        <v>2118</v>
      </c>
      <c r="G8" s="6">
        <v>2873</v>
      </c>
      <c r="H8" s="6">
        <v>2343</v>
      </c>
      <c r="I8" s="6">
        <v>13500</v>
      </c>
      <c r="J8" s="6">
        <f t="shared" si="0"/>
        <v>14488</v>
      </c>
      <c r="K8" s="7">
        <f t="shared" si="1"/>
        <v>1.0731851851851852</v>
      </c>
      <c r="L8" s="7">
        <f>J8/'2016下期'!J8</f>
        <v>0.92280254777070059</v>
      </c>
    </row>
    <row r="9" spans="2:12" x14ac:dyDescent="0.15">
      <c r="B9" s="5" t="s">
        <v>19</v>
      </c>
      <c r="C9" s="6">
        <v>2982</v>
      </c>
      <c r="D9" s="6">
        <v>3235</v>
      </c>
      <c r="E9" s="6">
        <v>3401</v>
      </c>
      <c r="F9" s="6">
        <v>2463</v>
      </c>
      <c r="G9" s="6">
        <v>1983</v>
      </c>
      <c r="H9" s="6">
        <v>2200</v>
      </c>
      <c r="I9" s="6">
        <v>14500</v>
      </c>
      <c r="J9" s="6">
        <f t="shared" si="0"/>
        <v>16264</v>
      </c>
      <c r="K9" s="7">
        <f t="shared" si="1"/>
        <v>1.1216551724137931</v>
      </c>
      <c r="L9" s="7">
        <f>J9/'2016下期'!J9</f>
        <v>0.97564487102579489</v>
      </c>
    </row>
    <row r="10" spans="2:12" x14ac:dyDescent="0.15">
      <c r="B10" s="5" t="s">
        <v>21</v>
      </c>
      <c r="C10" s="6">
        <v>1266</v>
      </c>
      <c r="D10" s="6">
        <v>1876</v>
      </c>
      <c r="E10" s="6">
        <v>1933</v>
      </c>
      <c r="F10" s="6">
        <v>1689</v>
      </c>
      <c r="G10" s="6">
        <v>1454</v>
      </c>
      <c r="H10" s="6">
        <v>1752</v>
      </c>
      <c r="I10" s="6">
        <v>8500</v>
      </c>
      <c r="J10" s="6">
        <f t="shared" si="0"/>
        <v>9970</v>
      </c>
      <c r="K10" s="7">
        <f t="shared" si="1"/>
        <v>1.1729411764705882</v>
      </c>
      <c r="L10" s="7">
        <f>J10/'2016下期'!J10</f>
        <v>0.92520415738678541</v>
      </c>
    </row>
    <row r="11" spans="2:12" x14ac:dyDescent="0.15">
      <c r="B11" s="5" t="s">
        <v>22</v>
      </c>
      <c r="C11" s="6">
        <v>938</v>
      </c>
      <c r="D11" s="6">
        <v>1340</v>
      </c>
      <c r="E11" s="6">
        <v>863</v>
      </c>
      <c r="F11" s="6">
        <v>1113</v>
      </c>
      <c r="G11" s="6">
        <v>1051</v>
      </c>
      <c r="H11" s="6">
        <v>777</v>
      </c>
      <c r="I11" s="6">
        <v>6500</v>
      </c>
      <c r="J11" s="6">
        <f t="shared" si="0"/>
        <v>6082</v>
      </c>
      <c r="K11" s="7">
        <f t="shared" si="1"/>
        <v>0.93569230769230771</v>
      </c>
      <c r="L11" s="7">
        <f>J11/'2016下期'!J11</f>
        <v>1.0551700208188757</v>
      </c>
    </row>
    <row r="12" spans="2:12" x14ac:dyDescent="0.15">
      <c r="B12" s="5" t="s">
        <v>23</v>
      </c>
      <c r="C12" s="6">
        <v>910</v>
      </c>
      <c r="D12" s="6">
        <v>1070</v>
      </c>
      <c r="E12" s="6">
        <v>1395</v>
      </c>
      <c r="F12" s="6">
        <v>2018</v>
      </c>
      <c r="G12" s="6">
        <v>1431</v>
      </c>
      <c r="H12" s="6">
        <v>1760</v>
      </c>
      <c r="I12" s="6">
        <v>8500</v>
      </c>
      <c r="J12" s="6">
        <f t="shared" si="0"/>
        <v>8584</v>
      </c>
      <c r="K12" s="7">
        <f t="shared" si="1"/>
        <v>1.0098823529411765</v>
      </c>
      <c r="L12" s="7">
        <f>J12/'2016下期'!J12</f>
        <v>0.9426751592356688</v>
      </c>
    </row>
    <row r="13" spans="2:12" x14ac:dyDescent="0.15">
      <c r="B13" s="10" t="s">
        <v>24</v>
      </c>
      <c r="C13" s="11">
        <f t="shared" ref="C13:H13" si="2">SUM(C4:C12)</f>
        <v>13727</v>
      </c>
      <c r="D13" s="11">
        <f t="shared" si="2"/>
        <v>15240</v>
      </c>
      <c r="E13" s="11">
        <f t="shared" si="2"/>
        <v>17943</v>
      </c>
      <c r="F13" s="11">
        <f t="shared" si="2"/>
        <v>15384</v>
      </c>
      <c r="G13" s="11">
        <f t="shared" si="2"/>
        <v>14625</v>
      </c>
      <c r="H13" s="11">
        <f t="shared" si="2"/>
        <v>14525</v>
      </c>
      <c r="I13" s="11">
        <f>SUM(I4:I12)</f>
        <v>88500</v>
      </c>
      <c r="J13" s="11">
        <f t="shared" si="0"/>
        <v>91444</v>
      </c>
      <c r="K13" s="9">
        <f t="shared" si="1"/>
        <v>1.0332655367231638</v>
      </c>
      <c r="L13" s="9">
        <f>J13/'2016下期'!J13</f>
        <v>0.94975177083982465</v>
      </c>
    </row>
  </sheetData>
  <phoneticPr fontId="2"/>
  <conditionalFormatting sqref="B4:B12">
    <cfRule type="expression" dxfId="15" priority="3">
      <formula>$J4/$I4&gt;1.2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/>
  </sheetViews>
  <sheetFormatPr defaultColWidth="9" defaultRowHeight="13.5" x14ac:dyDescent="0.15"/>
  <cols>
    <col min="1" max="1" width="1.625" style="23" customWidth="1"/>
    <col min="2" max="5" width="15.625" style="23" customWidth="1"/>
    <col min="6" max="6" width="18.125" style="23" bestFit="1" customWidth="1"/>
    <col min="7" max="7" width="15.625" style="23" customWidth="1"/>
    <col min="8" max="16384" width="9" style="23"/>
  </cols>
  <sheetData>
    <row r="1" spans="2:6" ht="18.75" x14ac:dyDescent="0.15">
      <c r="B1" s="22" t="s">
        <v>45</v>
      </c>
      <c r="E1" s="24" t="s">
        <v>10</v>
      </c>
    </row>
    <row r="3" spans="2:6" x14ac:dyDescent="0.15">
      <c r="B3" s="25" t="s">
        <v>44</v>
      </c>
      <c r="C3" s="26"/>
    </row>
    <row r="5" spans="2:6" x14ac:dyDescent="0.15">
      <c r="B5" s="27" t="s">
        <v>11</v>
      </c>
      <c r="C5" s="28" t="s">
        <v>27</v>
      </c>
      <c r="D5" s="28" t="s">
        <v>28</v>
      </c>
      <c r="E5" s="37" t="s">
        <v>51</v>
      </c>
      <c r="F5" s="38" t="s">
        <v>47</v>
      </c>
    </row>
    <row r="6" spans="2:6" x14ac:dyDescent="0.15">
      <c r="B6" s="29" t="s">
        <v>15</v>
      </c>
      <c r="C6" s="26">
        <f>'2017上期'!J4</f>
        <v>6576</v>
      </c>
      <c r="D6" s="26">
        <f>'2017下期'!J4</f>
        <v>6769</v>
      </c>
      <c r="E6" s="39">
        <f>SUM(実績合計2017[[#This Row],[上期実績]:[下期実績]])</f>
        <v>13345</v>
      </c>
      <c r="F6" s="30"/>
    </row>
    <row r="7" spans="2:6" x14ac:dyDescent="0.15">
      <c r="B7" s="29" t="s">
        <v>16</v>
      </c>
      <c r="C7" s="26">
        <f>'2017上期'!J5</f>
        <v>5519</v>
      </c>
      <c r="D7" s="26">
        <f>'2017下期'!J5</f>
        <v>5199</v>
      </c>
      <c r="E7" s="26">
        <f>SUM(実績合計2017[[#This Row],[上期実績]:[下期実績]])</f>
        <v>10718</v>
      </c>
      <c r="F7" s="30"/>
    </row>
    <row r="8" spans="2:6" x14ac:dyDescent="0.15">
      <c r="B8" s="29" t="s">
        <v>17</v>
      </c>
      <c r="C8" s="26">
        <f>'2017上期'!J6</f>
        <v>5426</v>
      </c>
      <c r="D8" s="26">
        <f>'2017下期'!J6</f>
        <v>5737</v>
      </c>
      <c r="E8" s="26">
        <f>SUM(実績合計2017[[#This Row],[上期実績]:[下期実績]])</f>
        <v>11163</v>
      </c>
      <c r="F8" s="30"/>
    </row>
    <row r="9" spans="2:6" x14ac:dyDescent="0.15">
      <c r="B9" s="29" t="s">
        <v>20</v>
      </c>
      <c r="C9" s="26">
        <f>'2017上期'!J7</f>
        <v>18033</v>
      </c>
      <c r="D9" s="26">
        <f>'2017下期'!J7</f>
        <v>18351</v>
      </c>
      <c r="E9" s="26">
        <f>SUM(実績合計2017[[#This Row],[上期実績]:[下期実績]])</f>
        <v>36384</v>
      </c>
      <c r="F9" s="30"/>
    </row>
    <row r="10" spans="2:6" x14ac:dyDescent="0.15">
      <c r="B10" s="29" t="s">
        <v>18</v>
      </c>
      <c r="C10" s="26">
        <f>'2017上期'!J8</f>
        <v>13936</v>
      </c>
      <c r="D10" s="26">
        <f>'2017下期'!J8</f>
        <v>14488</v>
      </c>
      <c r="E10" s="26">
        <f>SUM(実績合計2017[[#This Row],[上期実績]:[下期実績]])</f>
        <v>28424</v>
      </c>
      <c r="F10" s="30"/>
    </row>
    <row r="11" spans="2:6" x14ac:dyDescent="0.15">
      <c r="B11" s="29" t="s">
        <v>19</v>
      </c>
      <c r="C11" s="26">
        <f>'2017上期'!J9</f>
        <v>15359</v>
      </c>
      <c r="D11" s="26">
        <f>'2017下期'!J9</f>
        <v>16264</v>
      </c>
      <c r="E11" s="26">
        <f>SUM(実績合計2017[[#This Row],[上期実績]:[下期実績]])</f>
        <v>31623</v>
      </c>
      <c r="F11" s="30"/>
    </row>
    <row r="12" spans="2:6" x14ac:dyDescent="0.15">
      <c r="B12" s="29" t="s">
        <v>21</v>
      </c>
      <c r="C12" s="26">
        <f>'2017上期'!J10</f>
        <v>8788</v>
      </c>
      <c r="D12" s="26">
        <f>'2017下期'!J10</f>
        <v>9970</v>
      </c>
      <c r="E12" s="26">
        <f>SUM(実績合計2017[[#This Row],[上期実績]:[下期実績]])</f>
        <v>18758</v>
      </c>
      <c r="F12" s="30"/>
    </row>
    <row r="13" spans="2:6" x14ac:dyDescent="0.15">
      <c r="B13" s="29" t="s">
        <v>22</v>
      </c>
      <c r="C13" s="26">
        <f>'2017上期'!J11</f>
        <v>6198</v>
      </c>
      <c r="D13" s="26">
        <f>'2017下期'!J11</f>
        <v>6082</v>
      </c>
      <c r="E13" s="26">
        <f>SUM(実績合計2017[[#This Row],[上期実績]:[下期実績]])</f>
        <v>12280</v>
      </c>
      <c r="F13" s="30"/>
    </row>
    <row r="14" spans="2:6" x14ac:dyDescent="0.15">
      <c r="B14" s="31" t="s">
        <v>23</v>
      </c>
      <c r="C14" s="32">
        <f>'2017上期'!J12</f>
        <v>9862</v>
      </c>
      <c r="D14" s="32">
        <f>'2017下期'!J12</f>
        <v>8584</v>
      </c>
      <c r="E14" s="32">
        <f>SUM(実績合計2017[[#This Row],[上期実績]:[下期実績]])</f>
        <v>18446</v>
      </c>
      <c r="F14" s="30"/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2015下期</vt:lpstr>
      <vt:lpstr>2015上期</vt:lpstr>
      <vt:lpstr>2015実績合計</vt:lpstr>
      <vt:lpstr>2016上期</vt:lpstr>
      <vt:lpstr>2016下期</vt:lpstr>
      <vt:lpstr>2016実績合計</vt:lpstr>
      <vt:lpstr>2017上期</vt:lpstr>
      <vt:lpstr>2017下期</vt:lpstr>
      <vt:lpstr>2017実績合計</vt:lpstr>
      <vt:lpstr>月別</vt:lpstr>
      <vt:lpstr>過去3年売上平均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2017-08-16T01:27:36Z</dcterms:modified>
</cp:coreProperties>
</file>